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Z:\GT\GT0471_WRC_Transboundary_Community_Biomonitoring\Work\Tools Development\Final Docs\Wetlands\"/>
    </mc:Choice>
  </mc:AlternateContent>
  <bookViews>
    <workbookView xWindow="0" yWindow="0" windowWidth="23040" windowHeight="9060" tabRatio="738"/>
  </bookViews>
  <sheets>
    <sheet name="1. Land-cover impacts_wetland" sheetId="1" r:id="rId1"/>
    <sheet name="2. Other impacts in wetland" sheetId="2" r:id="rId2"/>
    <sheet name="3. Impacts upstream catchment" sheetId="3" r:id="rId3"/>
    <sheet name="4.Combined on-site and upstream" sheetId="4" r:id="rId4"/>
  </sheets>
  <definedNames>
    <definedName name="trajectory">'4.Combined on-site and upstream'!$A$10:$A$14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I11" i="2" s="1"/>
  <c r="G10" i="2"/>
  <c r="I10" i="2" s="1"/>
  <c r="I70" i="1"/>
  <c r="K70" i="1" s="1"/>
  <c r="F71" i="1"/>
  <c r="I71" i="1" s="1"/>
  <c r="K71" i="1" s="1"/>
  <c r="F70" i="1"/>
  <c r="F69" i="1"/>
  <c r="I69" i="1" s="1"/>
  <c r="K69" i="1" s="1"/>
  <c r="G4" i="2" l="1"/>
  <c r="I4" i="2" s="1"/>
  <c r="D18" i="3"/>
  <c r="F18" i="3" s="1"/>
  <c r="D17" i="3"/>
  <c r="F17" i="3" s="1"/>
  <c r="D16" i="3"/>
  <c r="F16" i="3" s="1"/>
  <c r="D15" i="3"/>
  <c r="F15" i="3" s="1"/>
  <c r="D14" i="3"/>
  <c r="F14" i="3" s="1"/>
  <c r="D13" i="3"/>
  <c r="F13" i="3" s="1"/>
  <c r="D12" i="3"/>
  <c r="F12" i="3" s="1"/>
  <c r="D11" i="3"/>
  <c r="F11" i="3" s="1"/>
  <c r="D10" i="3"/>
  <c r="F10" i="3" s="1"/>
  <c r="D9" i="3"/>
  <c r="F9" i="3" s="1"/>
  <c r="D8" i="3"/>
  <c r="F8" i="3" s="1"/>
  <c r="D7" i="3"/>
  <c r="F7" i="3" s="1"/>
  <c r="D6" i="3"/>
  <c r="F6" i="3" s="1"/>
  <c r="D5" i="3"/>
  <c r="F5" i="3" s="1"/>
  <c r="D4" i="3"/>
  <c r="F4" i="3" s="1"/>
  <c r="F19" i="3" l="1"/>
  <c r="B4" i="4" s="1"/>
  <c r="G9" i="2"/>
  <c r="I9" i="2" s="1"/>
  <c r="G8" i="2"/>
  <c r="I8" i="2" s="1"/>
  <c r="G7" i="2"/>
  <c r="I7" i="2" s="1"/>
  <c r="G6" i="2"/>
  <c r="I6" i="2" s="1"/>
  <c r="G5" i="2"/>
  <c r="I5" i="2" s="1"/>
  <c r="G3" i="2"/>
  <c r="I3" i="2" s="1"/>
  <c r="I12" i="2" l="1"/>
  <c r="F67" i="1"/>
  <c r="I67" i="1" s="1"/>
  <c r="K67" i="1" s="1"/>
  <c r="F66" i="1"/>
  <c r="I66" i="1" s="1"/>
  <c r="K66" i="1" s="1"/>
  <c r="F65" i="1"/>
  <c r="I65" i="1" s="1"/>
  <c r="K65" i="1" s="1"/>
  <c r="F64" i="1"/>
  <c r="I64" i="1" s="1"/>
  <c r="K64" i="1" s="1"/>
  <c r="F63" i="1"/>
  <c r="I63" i="1" s="1"/>
  <c r="K63" i="1" s="1"/>
  <c r="F62" i="1"/>
  <c r="I62" i="1" s="1"/>
  <c r="K62" i="1" s="1"/>
  <c r="F61" i="1"/>
  <c r="I61" i="1" s="1"/>
  <c r="K61" i="1" s="1"/>
  <c r="F60" i="1"/>
  <c r="I60" i="1" s="1"/>
  <c r="K60" i="1" s="1"/>
  <c r="F59" i="1"/>
  <c r="I59" i="1" s="1"/>
  <c r="K59" i="1" s="1"/>
  <c r="F58" i="1"/>
  <c r="I58" i="1" s="1"/>
  <c r="K58" i="1" s="1"/>
  <c r="F57" i="1"/>
  <c r="I57" i="1" s="1"/>
  <c r="K57" i="1" s="1"/>
  <c r="F56" i="1"/>
  <c r="I56" i="1" s="1"/>
  <c r="K56" i="1" s="1"/>
  <c r="F55" i="1"/>
  <c r="I55" i="1" s="1"/>
  <c r="K55" i="1" s="1"/>
  <c r="F54" i="1"/>
  <c r="I54" i="1" s="1"/>
  <c r="K54" i="1" s="1"/>
  <c r="F53" i="1"/>
  <c r="I53" i="1" s="1"/>
  <c r="K53" i="1" s="1"/>
  <c r="F52" i="1"/>
  <c r="I52" i="1" s="1"/>
  <c r="K52" i="1" s="1"/>
  <c r="F51" i="1"/>
  <c r="I51" i="1" s="1"/>
  <c r="K51" i="1" s="1"/>
  <c r="F50" i="1"/>
  <c r="I50" i="1" s="1"/>
  <c r="K50" i="1" s="1"/>
  <c r="F49" i="1"/>
  <c r="I49" i="1" s="1"/>
  <c r="K49" i="1" s="1"/>
  <c r="F48" i="1"/>
  <c r="I48" i="1" s="1"/>
  <c r="K48" i="1" s="1"/>
  <c r="F47" i="1"/>
  <c r="I47" i="1" s="1"/>
  <c r="K47" i="1" s="1"/>
  <c r="F46" i="1"/>
  <c r="I46" i="1" s="1"/>
  <c r="K46" i="1" s="1"/>
  <c r="F45" i="1"/>
  <c r="I45" i="1" s="1"/>
  <c r="K45" i="1" s="1"/>
  <c r="F44" i="1"/>
  <c r="I44" i="1" s="1"/>
  <c r="K44" i="1" s="1"/>
  <c r="F43" i="1"/>
  <c r="I43" i="1" s="1"/>
  <c r="K43" i="1" s="1"/>
  <c r="F42" i="1"/>
  <c r="I42" i="1" s="1"/>
  <c r="K42" i="1" s="1"/>
  <c r="F41" i="1"/>
  <c r="I41" i="1" s="1"/>
  <c r="K41" i="1" s="1"/>
  <c r="F40" i="1"/>
  <c r="I40" i="1" s="1"/>
  <c r="K40" i="1" s="1"/>
  <c r="F39" i="1"/>
  <c r="I39" i="1" s="1"/>
  <c r="K39" i="1" s="1"/>
  <c r="F38" i="1"/>
  <c r="I38" i="1" s="1"/>
  <c r="K38" i="1" s="1"/>
  <c r="F37" i="1"/>
  <c r="I37" i="1" s="1"/>
  <c r="K37" i="1" s="1"/>
  <c r="F36" i="1"/>
  <c r="I36" i="1" s="1"/>
  <c r="K36" i="1" s="1"/>
  <c r="F35" i="1"/>
  <c r="I35" i="1" s="1"/>
  <c r="K35" i="1" s="1"/>
  <c r="F34" i="1"/>
  <c r="I34" i="1" s="1"/>
  <c r="K34" i="1" s="1"/>
  <c r="F33" i="1"/>
  <c r="I33" i="1" s="1"/>
  <c r="K33" i="1" s="1"/>
  <c r="F32" i="1"/>
  <c r="I32" i="1" s="1"/>
  <c r="K32" i="1" s="1"/>
  <c r="F31" i="1"/>
  <c r="I31" i="1" s="1"/>
  <c r="K31" i="1" s="1"/>
  <c r="F30" i="1"/>
  <c r="I30" i="1" s="1"/>
  <c r="K30" i="1" s="1"/>
  <c r="F29" i="1"/>
  <c r="I29" i="1" s="1"/>
  <c r="K29" i="1" s="1"/>
  <c r="F28" i="1"/>
  <c r="I28" i="1" s="1"/>
  <c r="K28" i="1" s="1"/>
  <c r="F27" i="1"/>
  <c r="I27" i="1" s="1"/>
  <c r="K27" i="1" s="1"/>
  <c r="F26" i="1"/>
  <c r="I26" i="1" s="1"/>
  <c r="K26" i="1" s="1"/>
  <c r="F25" i="1"/>
  <c r="I25" i="1" s="1"/>
  <c r="K25" i="1" s="1"/>
  <c r="F24" i="1"/>
  <c r="I24" i="1" s="1"/>
  <c r="K24" i="1" s="1"/>
  <c r="F23" i="1"/>
  <c r="I23" i="1" s="1"/>
  <c r="K23" i="1" s="1"/>
  <c r="F22" i="1"/>
  <c r="I22" i="1" s="1"/>
  <c r="K22" i="1" s="1"/>
  <c r="F21" i="1"/>
  <c r="I21" i="1" s="1"/>
  <c r="K21" i="1" s="1"/>
  <c r="F20" i="1"/>
  <c r="I20" i="1" s="1"/>
  <c r="K20" i="1" s="1"/>
  <c r="F19" i="1"/>
  <c r="I19" i="1" s="1"/>
  <c r="K19" i="1" s="1"/>
  <c r="F18" i="1"/>
  <c r="I18" i="1" s="1"/>
  <c r="K18" i="1" s="1"/>
  <c r="F17" i="1"/>
  <c r="I17" i="1" s="1"/>
  <c r="K17" i="1" s="1"/>
  <c r="F16" i="1"/>
  <c r="I16" i="1" s="1"/>
  <c r="K16" i="1" s="1"/>
  <c r="F15" i="1"/>
  <c r="I15" i="1" s="1"/>
  <c r="K15" i="1" s="1"/>
  <c r="F14" i="1"/>
  <c r="I14" i="1" s="1"/>
  <c r="K14" i="1" s="1"/>
  <c r="F13" i="1"/>
  <c r="I13" i="1" s="1"/>
  <c r="K13" i="1" s="1"/>
  <c r="F12" i="1"/>
  <c r="I12" i="1" s="1"/>
  <c r="K12" i="1" s="1"/>
  <c r="F11" i="1"/>
  <c r="I11" i="1" s="1"/>
  <c r="K11" i="1" s="1"/>
  <c r="F10" i="1"/>
  <c r="I10" i="1" s="1"/>
  <c r="K10" i="1" s="1"/>
  <c r="F9" i="1"/>
  <c r="I9" i="1" s="1"/>
  <c r="K9" i="1" s="1"/>
  <c r="F8" i="1"/>
  <c r="I8" i="1" s="1"/>
  <c r="K8" i="1" s="1"/>
  <c r="F7" i="1"/>
  <c r="I7" i="1" s="1"/>
  <c r="K7" i="1" s="1"/>
  <c r="F6" i="1"/>
  <c r="I6" i="1" s="1"/>
  <c r="K6" i="1" s="1"/>
  <c r="F5" i="1"/>
  <c r="I5" i="1" s="1"/>
  <c r="K5" i="1" s="1"/>
  <c r="F4" i="1"/>
  <c r="I4" i="1" s="1"/>
  <c r="K4" i="1" s="1"/>
  <c r="F3" i="1"/>
  <c r="I3" i="1" s="1"/>
  <c r="K3" i="1" s="1"/>
  <c r="K73" i="1" l="1"/>
  <c r="B3" i="4" s="1"/>
  <c r="B5" i="4" s="1"/>
</calcChain>
</file>

<file path=xl/sharedStrings.xml><?xml version="1.0" encoding="utf-8"?>
<sst xmlns="http://schemas.openxmlformats.org/spreadsheetml/2006/main" count="157" uniqueCount="117">
  <si>
    <t>AREAS OF THE WETLAND IMPACTED BY HUMAN ACTIVITIES, WHERE THE RETENTION OF WATER IS REDUCED OR UNAFFECTED</t>
  </si>
  <si>
    <t>Water quality</t>
  </si>
  <si>
    <t>Unmaintained perennial pastures</t>
  </si>
  <si>
    <t>Tree plantations</t>
  </si>
  <si>
    <t>Plantations of eucalypt trees</t>
  </si>
  <si>
    <t>Plantations of pine, wattle or poplar trees</t>
  </si>
  <si>
    <t>Dense infestations of invasive alien plants</t>
  </si>
  <si>
    <t>Infestation of eucalypt trees</t>
  </si>
  <si>
    <t>Infestation of pine, wattle or poplar trees</t>
  </si>
  <si>
    <t>Infestation of American brambles or other herbaceous invasive alien plants</t>
  </si>
  <si>
    <t>Erosion gullies</t>
  </si>
  <si>
    <t>Erosion gully with negligible vegetation colonization</t>
  </si>
  <si>
    <t>Erosion gully colonized with vegetation (mainly alien species)</t>
  </si>
  <si>
    <t>Erosion gully colonized with vegetation (mainly indigenous species)</t>
  </si>
  <si>
    <t>Infrastructure (Urban and roads)</t>
  </si>
  <si>
    <t>Formal residential</t>
  </si>
  <si>
    <t>Informal residential</t>
  </si>
  <si>
    <t>Commercial/industrial</t>
  </si>
  <si>
    <t>Infilling without infrastructure</t>
  </si>
  <si>
    <t>Natural sediment/soil used as infill</t>
  </si>
  <si>
    <t>Landfill material or solid waste (e.g. concrete rubble, plastic)</t>
  </si>
  <si>
    <t>Mine dumps (spoil from the mining of underlying rock)</t>
  </si>
  <si>
    <t xml:space="preserve">Mines and quarries </t>
  </si>
  <si>
    <t>Mining of clay or sand</t>
  </si>
  <si>
    <t>Mining of underlying rock</t>
  </si>
  <si>
    <t>Sports fields or gardens on the original wetland ground surface</t>
  </si>
  <si>
    <t>Sports fields or gardens on wetland which has been infilled</t>
  </si>
  <si>
    <t>Recent sediment deposits</t>
  </si>
  <si>
    <t>Recent sediment deposition (deep, resulting in loss of wetland conditions).</t>
  </si>
  <si>
    <t>Recent sediment deposition (shallow, with wetland conditions persisting, although diminished).</t>
  </si>
  <si>
    <t xml:space="preserve">Annual crops, commercial, irrigated2 </t>
  </si>
  <si>
    <t>Annual crops, commercial, not irrigated4</t>
  </si>
  <si>
    <t>Annual crops, subsistence5</t>
  </si>
  <si>
    <t>Sugarcane6</t>
  </si>
  <si>
    <t>Vineyards6</t>
  </si>
  <si>
    <t>Orchards6</t>
  </si>
  <si>
    <t>Planted pastures, annual6,7</t>
  </si>
  <si>
    <t>Planted pastures, perennial6,7</t>
  </si>
  <si>
    <t>Recently abandoned lands8</t>
  </si>
  <si>
    <t>Old abandoned lands8/ semi-natural areas9</t>
  </si>
  <si>
    <t>Roads10</t>
  </si>
  <si>
    <t>Sports fields or gardens11</t>
  </si>
  <si>
    <t>Geomorphology Organic</t>
  </si>
  <si>
    <t>Geomorphology Mineral</t>
  </si>
  <si>
    <t>Geomophology overall</t>
  </si>
  <si>
    <t>Dams, ponds and areas where were water supply has been artificially sustained</t>
  </si>
  <si>
    <t xml:space="preserve">Deep flooding by dams/ artificial ponds or upstream of embankments, not used for aquaculture </t>
  </si>
  <si>
    <t xml:space="preserve">Deep flooding by dams/ artificial ponds or upstream of embankments, used for aquaculture </t>
  </si>
  <si>
    <t>Paddy fields</t>
  </si>
  <si>
    <t>Shallow flooding by dams/ artificial ponds or upstream of embankments in the unit8</t>
  </si>
  <si>
    <t>Seepage downslope of dams or embankments or areas where water supply has become more sustained (e.g. from irrigation return flows)12</t>
  </si>
  <si>
    <t>Hydrology</t>
  </si>
  <si>
    <t>Vegetation</t>
  </si>
  <si>
    <t>overall</t>
  </si>
  <si>
    <t xml:space="preserve">Geomorphology </t>
  </si>
  <si>
    <t>Pumping of water out of the wetland or its catchment</t>
  </si>
  <si>
    <t>The point source release of wastewater into the wetland</t>
  </si>
  <si>
    <t>Marked increase in the frequency of fire in the wetland</t>
  </si>
  <si>
    <t>Suppression of fire</t>
  </si>
  <si>
    <t>Marked increase to the natural grazing of the wetland</t>
  </si>
  <si>
    <t>Suppression of grazing</t>
  </si>
  <si>
    <t>Land-covers in the wetland’s catchment</t>
  </si>
  <si>
    <t>Water quantity &amp; pattern</t>
  </si>
  <si>
    <t>Tree plantations, eucalypt</t>
  </si>
  <si>
    <t>Tree plantations, pine, wattle or poplar</t>
  </si>
  <si>
    <t xml:space="preserve">Orchards </t>
  </si>
  <si>
    <t>Vineyards</t>
  </si>
  <si>
    <t>Annual commercial (row) crops, irrigated</t>
  </si>
  <si>
    <t>Annual commercial (row) crops, not irrigated</t>
  </si>
  <si>
    <t>Annual subsistence crops</t>
  </si>
  <si>
    <t>Sugarcane</t>
  </si>
  <si>
    <t>Mines and quarries</t>
  </si>
  <si>
    <t>Built up dense settlements, roads railway lines and airfields</t>
  </si>
  <si>
    <t>Golf courses, sports fields &amp; low density settlements</t>
  </si>
  <si>
    <t>Old lands/ semi-natural vegetation</t>
  </si>
  <si>
    <t>Natural vegetation</t>
  </si>
  <si>
    <t>Eroded areas</t>
  </si>
  <si>
    <t>Dams</t>
  </si>
  <si>
    <t>Impact intensity</t>
  </si>
  <si>
    <t>Overall</t>
  </si>
  <si>
    <t>Seepage from a dam located immedaitely upstream</t>
  </si>
  <si>
    <t>DRAINED NATURAL</t>
  </si>
  <si>
    <t>NATURAL</t>
  </si>
  <si>
    <t>Extent</t>
  </si>
  <si>
    <t>Scattered invasive alien plants</t>
  </si>
  <si>
    <t>Magnitude</t>
  </si>
  <si>
    <t>TOTAL MAGNITUDE OF IMPACT:</t>
  </si>
  <si>
    <t>Overall intensity</t>
  </si>
  <si>
    <t>Extent (%)</t>
  </si>
  <si>
    <t>No observable on-site impacts</t>
  </si>
  <si>
    <t>Large improvement</t>
  </si>
  <si>
    <t>Slight improvement</t>
  </si>
  <si>
    <t>Remain the same</t>
  </si>
  <si>
    <t>Slight decline</t>
  </si>
  <si>
    <t>Large decline</t>
  </si>
  <si>
    <t>Combined overall magnitude of impacts:</t>
  </si>
  <si>
    <t>Any impacts on the wetland which you consider to have been omitted or important influencing factors which have not been accounted for:</t>
  </si>
  <si>
    <t>Total magnitude of impact from impacts within the wetland:</t>
  </si>
  <si>
    <t>Total magnitude of impact from impacts in the wetland's upstream catchment:</t>
  </si>
  <si>
    <r>
      <t>Table 3:</t>
    </r>
    <r>
      <rPr>
        <sz val="12"/>
        <color rgb="FF000000"/>
        <rFont val="Calibri"/>
        <family val="2"/>
        <scheme val="minor"/>
      </rPr>
      <t xml:space="preserve"> Impact intensity scores for a range of different land-cover types potentially occurring in a wetland’s catchment</t>
    </r>
  </si>
  <si>
    <r>
      <t xml:space="preserve">Table 2: </t>
    </r>
    <r>
      <rPr>
        <sz val="12"/>
        <color theme="1"/>
        <rFont val="Calibri"/>
        <family val="2"/>
        <scheme val="minor"/>
      </rPr>
      <t xml:space="preserve">Additional impacts to natural vegetation which have not been included in the land-cover assessment in Table 1 </t>
    </r>
  </si>
  <si>
    <r>
      <t>Table 4:</t>
    </r>
    <r>
      <rPr>
        <sz val="12"/>
        <color rgb="FF000000"/>
        <rFont val="Calibri"/>
        <family val="2"/>
        <scheme val="minor"/>
      </rPr>
      <t xml:space="preserve"> Summary of the overall impacts on the wetland and trajectory of anticipated change</t>
    </r>
  </si>
  <si>
    <t>TRAJECTORY OF ANTICIPATED CHANGE OVER THE NEXT 5 YEARS:</t>
  </si>
  <si>
    <t>Supporting motivation:</t>
  </si>
  <si>
    <t>Sum of impacts:</t>
  </si>
  <si>
    <t>Note that the Total magnitude of impact includes Other impacts in the wetland (recorded in the following sheet)</t>
  </si>
  <si>
    <t xml:space="preserve">Conventional tillage, with severe artificial drainage   </t>
  </si>
  <si>
    <t xml:space="preserve">Conventional tillage, with moderate artificial drainage </t>
  </si>
  <si>
    <t>Conventional tillage, with negligible artificial drainage</t>
  </si>
  <si>
    <t xml:space="preserve">Minimum tillage, with severe artificial drainage  </t>
  </si>
  <si>
    <t xml:space="preserve">Minimum tillage, with moderate artificial drainage </t>
  </si>
  <si>
    <t>Minimum tillage, with negligible artificial drainage</t>
  </si>
  <si>
    <t>With severe artificial drainage</t>
  </si>
  <si>
    <t>With moderate artificial drainage</t>
  </si>
  <si>
    <t>With negligible artificial drainage</t>
  </si>
  <si>
    <t>With negligible/no artificial drainage</t>
  </si>
  <si>
    <t>Table 1: Impact intensity scores for the hydrology, geomorphology, water quality and vegetation components of ecological condition for a range of different land-cover types potentially occurring within a wetland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</si>
</sst>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Fill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16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topLeftCell="A43" workbookViewId="0">
      <selection activeCell="B58" sqref="B58"/>
    </sheetView>
  </sheetViews>
  <sheetFormatPr defaultRowHeight="14.4" x14ac:dyDescent="0.3"/>
  <cols>
    <col min="1" max="1" width="27.5546875" style="16" customWidth="1"/>
    <col min="2" max="2" width="67.6640625" style="2" customWidth="1"/>
    <col min="3" max="3" width="9.21875" style="7" bestFit="1" customWidth="1"/>
    <col min="4" max="5" width="9.109375" hidden="1" customWidth="1"/>
    <col min="6" max="6" width="13.6640625" style="7" customWidth="1"/>
    <col min="7" max="7" width="9.33203125" style="7" customWidth="1"/>
    <col min="8" max="8" width="9.88671875" style="7" bestFit="1" customWidth="1"/>
    <col min="9" max="9" width="6.77734375" style="7" customWidth="1"/>
    <col min="10" max="10" width="11.5546875" customWidth="1"/>
    <col min="11" max="11" width="8.88671875" style="7"/>
  </cols>
  <sheetData>
    <row r="1" spans="1:11" ht="27" customHeight="1" x14ac:dyDescent="0.3">
      <c r="A1" s="14" t="s">
        <v>116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8.8" x14ac:dyDescent="0.3">
      <c r="A2" s="13" t="s">
        <v>0</v>
      </c>
      <c r="B2" s="13"/>
      <c r="C2" s="7" t="s">
        <v>51</v>
      </c>
      <c r="D2" t="s">
        <v>43</v>
      </c>
      <c r="E2" t="s">
        <v>42</v>
      </c>
      <c r="F2" s="19" t="s">
        <v>44</v>
      </c>
      <c r="G2" s="19" t="s">
        <v>1</v>
      </c>
      <c r="H2" s="7" t="s">
        <v>52</v>
      </c>
      <c r="I2" s="7" t="s">
        <v>53</v>
      </c>
      <c r="J2" t="s">
        <v>88</v>
      </c>
      <c r="K2" s="7" t="s">
        <v>85</v>
      </c>
    </row>
    <row r="3" spans="1:11" x14ac:dyDescent="0.3">
      <c r="A3" s="15" t="s">
        <v>30</v>
      </c>
      <c r="B3" s="2" t="s">
        <v>106</v>
      </c>
      <c r="C3" s="17">
        <v>7.5</v>
      </c>
      <c r="D3" s="1">
        <v>4</v>
      </c>
      <c r="E3" s="1">
        <v>7</v>
      </c>
      <c r="F3" s="17">
        <f>AVERAGE(D3:E3)</f>
        <v>5.5</v>
      </c>
      <c r="G3" s="17">
        <v>7</v>
      </c>
      <c r="H3" s="17">
        <v>10</v>
      </c>
      <c r="I3" s="17">
        <f>(C3*3+F3*2+G3*2+H3*2)/9</f>
        <v>7.5</v>
      </c>
      <c r="J3" s="1"/>
      <c r="K3" s="17">
        <f>I3*J3/100</f>
        <v>0</v>
      </c>
    </row>
    <row r="4" spans="1:11" x14ac:dyDescent="0.3">
      <c r="A4" s="15"/>
      <c r="B4" s="2" t="s">
        <v>107</v>
      </c>
      <c r="C4" s="17">
        <v>5</v>
      </c>
      <c r="D4" s="1">
        <v>4</v>
      </c>
      <c r="E4" s="1">
        <v>5</v>
      </c>
      <c r="F4" s="17">
        <f t="shared" ref="F4:F69" si="0">AVERAGE(D4:E4)</f>
        <v>4.5</v>
      </c>
      <c r="G4" s="17">
        <v>6</v>
      </c>
      <c r="H4" s="17">
        <v>9.5</v>
      </c>
      <c r="I4" s="17">
        <f t="shared" ref="I4:I66" si="1">(C4*3+F4*2+G4*2+H4*2)/9</f>
        <v>6.1111111111111107</v>
      </c>
      <c r="J4" s="1"/>
      <c r="K4" s="17">
        <f t="shared" ref="K4:K67" si="2">I4*J4/100</f>
        <v>0</v>
      </c>
    </row>
    <row r="5" spans="1:11" x14ac:dyDescent="0.3">
      <c r="A5" s="15"/>
      <c r="B5" s="2" t="s">
        <v>108</v>
      </c>
      <c r="C5" s="17">
        <v>3.5</v>
      </c>
      <c r="D5" s="1">
        <v>3</v>
      </c>
      <c r="E5" s="1">
        <v>3</v>
      </c>
      <c r="F5" s="17">
        <f t="shared" si="0"/>
        <v>3</v>
      </c>
      <c r="G5" s="17">
        <v>5</v>
      </c>
      <c r="H5" s="17">
        <v>9</v>
      </c>
      <c r="I5" s="17">
        <f t="shared" si="1"/>
        <v>4.9444444444444446</v>
      </c>
      <c r="J5" s="1"/>
      <c r="K5" s="17">
        <f t="shared" si="2"/>
        <v>0</v>
      </c>
    </row>
    <row r="6" spans="1:11" x14ac:dyDescent="0.3">
      <c r="A6" s="15"/>
      <c r="B6" s="2" t="s">
        <v>109</v>
      </c>
      <c r="C6" s="17">
        <v>7</v>
      </c>
      <c r="D6" s="1">
        <v>2.5</v>
      </c>
      <c r="E6" s="1">
        <v>5</v>
      </c>
      <c r="F6" s="17">
        <f t="shared" si="0"/>
        <v>3.75</v>
      </c>
      <c r="G6" s="17">
        <v>5</v>
      </c>
      <c r="H6" s="17">
        <v>10</v>
      </c>
      <c r="I6" s="17">
        <f t="shared" si="1"/>
        <v>6.5</v>
      </c>
      <c r="J6" s="1"/>
      <c r="K6" s="17">
        <f t="shared" si="2"/>
        <v>0</v>
      </c>
    </row>
    <row r="7" spans="1:11" x14ac:dyDescent="0.3">
      <c r="A7" s="15"/>
      <c r="B7" s="2" t="s">
        <v>110</v>
      </c>
      <c r="C7" s="17">
        <v>4</v>
      </c>
      <c r="D7" s="1">
        <v>2.5</v>
      </c>
      <c r="E7" s="1">
        <v>3</v>
      </c>
      <c r="F7" s="17">
        <f t="shared" si="0"/>
        <v>2.75</v>
      </c>
      <c r="G7" s="17">
        <v>4</v>
      </c>
      <c r="H7" s="17">
        <v>9.5</v>
      </c>
      <c r="I7" s="17">
        <f t="shared" si="1"/>
        <v>4.9444444444444446</v>
      </c>
      <c r="J7" s="1"/>
      <c r="K7" s="17">
        <f t="shared" si="2"/>
        <v>0</v>
      </c>
    </row>
    <row r="8" spans="1:11" x14ac:dyDescent="0.3">
      <c r="A8" s="15"/>
      <c r="B8" s="2" t="s">
        <v>111</v>
      </c>
      <c r="C8" s="17">
        <v>2.5</v>
      </c>
      <c r="D8" s="1">
        <v>2</v>
      </c>
      <c r="E8" s="1">
        <v>2</v>
      </c>
      <c r="F8" s="17">
        <f t="shared" si="0"/>
        <v>2</v>
      </c>
      <c r="G8" s="17">
        <v>3</v>
      </c>
      <c r="H8" s="17">
        <v>9</v>
      </c>
      <c r="I8" s="17">
        <f t="shared" si="1"/>
        <v>3.9444444444444446</v>
      </c>
      <c r="J8" s="1"/>
      <c r="K8" s="17">
        <f t="shared" si="2"/>
        <v>0</v>
      </c>
    </row>
    <row r="9" spans="1:11" x14ac:dyDescent="0.3">
      <c r="A9" s="15" t="s">
        <v>31</v>
      </c>
      <c r="B9" s="2" t="s">
        <v>106</v>
      </c>
      <c r="C9" s="17">
        <v>7</v>
      </c>
      <c r="D9" s="1">
        <v>4</v>
      </c>
      <c r="E9" s="1">
        <v>7</v>
      </c>
      <c r="F9" s="17">
        <f t="shared" si="0"/>
        <v>5.5</v>
      </c>
      <c r="G9" s="17">
        <v>6</v>
      </c>
      <c r="H9" s="17">
        <v>10</v>
      </c>
      <c r="I9" s="17">
        <f t="shared" si="1"/>
        <v>7.1111111111111107</v>
      </c>
      <c r="J9" s="1"/>
      <c r="K9" s="17">
        <f t="shared" si="2"/>
        <v>0</v>
      </c>
    </row>
    <row r="10" spans="1:11" x14ac:dyDescent="0.3">
      <c r="A10" s="15"/>
      <c r="B10" s="2" t="s">
        <v>107</v>
      </c>
      <c r="C10" s="17">
        <v>4</v>
      </c>
      <c r="D10" s="1">
        <v>4</v>
      </c>
      <c r="E10" s="1">
        <v>5</v>
      </c>
      <c r="F10" s="17">
        <f t="shared" si="0"/>
        <v>4.5</v>
      </c>
      <c r="G10" s="17">
        <v>5</v>
      </c>
      <c r="H10" s="17">
        <v>9.5</v>
      </c>
      <c r="I10" s="17">
        <f t="shared" si="1"/>
        <v>5.5555555555555554</v>
      </c>
      <c r="J10" s="1"/>
      <c r="K10" s="17">
        <f t="shared" si="2"/>
        <v>0</v>
      </c>
    </row>
    <row r="11" spans="1:11" x14ac:dyDescent="0.3">
      <c r="A11" s="15"/>
      <c r="B11" s="2" t="s">
        <v>108</v>
      </c>
      <c r="C11" s="17">
        <v>2.5</v>
      </c>
      <c r="D11" s="1">
        <v>3</v>
      </c>
      <c r="E11" s="1">
        <v>3</v>
      </c>
      <c r="F11" s="17">
        <f t="shared" si="0"/>
        <v>3</v>
      </c>
      <c r="G11" s="17">
        <v>4.5</v>
      </c>
      <c r="H11" s="17">
        <v>9</v>
      </c>
      <c r="I11" s="17">
        <f t="shared" si="1"/>
        <v>4.5</v>
      </c>
      <c r="J11" s="1"/>
      <c r="K11" s="17">
        <f t="shared" si="2"/>
        <v>0</v>
      </c>
    </row>
    <row r="12" spans="1:11" x14ac:dyDescent="0.3">
      <c r="A12" s="15"/>
      <c r="B12" s="2" t="s">
        <v>109</v>
      </c>
      <c r="C12" s="17">
        <v>6.5</v>
      </c>
      <c r="D12" s="1">
        <v>2.5</v>
      </c>
      <c r="E12" s="1">
        <v>5</v>
      </c>
      <c r="F12" s="17">
        <f t="shared" si="0"/>
        <v>3.75</v>
      </c>
      <c r="G12" s="17">
        <v>5</v>
      </c>
      <c r="H12" s="17">
        <v>10</v>
      </c>
      <c r="I12" s="17">
        <f t="shared" si="1"/>
        <v>6.333333333333333</v>
      </c>
      <c r="J12" s="1"/>
      <c r="K12" s="17">
        <f t="shared" si="2"/>
        <v>0</v>
      </c>
    </row>
    <row r="13" spans="1:11" x14ac:dyDescent="0.3">
      <c r="A13" s="15"/>
      <c r="B13" s="2" t="s">
        <v>110</v>
      </c>
      <c r="C13" s="17">
        <v>3.5</v>
      </c>
      <c r="D13" s="1">
        <v>2.5</v>
      </c>
      <c r="E13" s="1">
        <v>3</v>
      </c>
      <c r="F13" s="17">
        <f t="shared" si="0"/>
        <v>2.75</v>
      </c>
      <c r="G13" s="17">
        <v>4</v>
      </c>
      <c r="H13" s="17">
        <v>9.5</v>
      </c>
      <c r="I13" s="17">
        <f t="shared" si="1"/>
        <v>4.7777777777777777</v>
      </c>
      <c r="J13" s="1"/>
      <c r="K13" s="17">
        <f t="shared" si="2"/>
        <v>0</v>
      </c>
    </row>
    <row r="14" spans="1:11" x14ac:dyDescent="0.3">
      <c r="A14" s="15"/>
      <c r="B14" s="2" t="s">
        <v>111</v>
      </c>
      <c r="C14" s="17">
        <v>2</v>
      </c>
      <c r="D14" s="1">
        <v>2</v>
      </c>
      <c r="E14" s="1">
        <v>2</v>
      </c>
      <c r="F14" s="17">
        <f t="shared" si="0"/>
        <v>2</v>
      </c>
      <c r="G14" s="17">
        <v>3</v>
      </c>
      <c r="H14" s="17">
        <v>9</v>
      </c>
      <c r="I14" s="17">
        <f t="shared" si="1"/>
        <v>3.7777777777777777</v>
      </c>
      <c r="J14" s="1"/>
      <c r="K14" s="17">
        <f t="shared" si="2"/>
        <v>0</v>
      </c>
    </row>
    <row r="15" spans="1:11" x14ac:dyDescent="0.3">
      <c r="A15" s="15" t="s">
        <v>32</v>
      </c>
      <c r="B15" s="2" t="s">
        <v>112</v>
      </c>
      <c r="C15" s="17">
        <v>7</v>
      </c>
      <c r="D15" s="1">
        <v>2.5</v>
      </c>
      <c r="E15" s="1">
        <v>5</v>
      </c>
      <c r="F15" s="17">
        <f t="shared" si="0"/>
        <v>3.75</v>
      </c>
      <c r="G15" s="17">
        <v>4.5</v>
      </c>
      <c r="H15" s="17">
        <v>10</v>
      </c>
      <c r="I15" s="17">
        <f t="shared" si="1"/>
        <v>6.3888888888888893</v>
      </c>
      <c r="J15" s="1"/>
      <c r="K15" s="17">
        <f t="shared" si="2"/>
        <v>0</v>
      </c>
    </row>
    <row r="16" spans="1:11" x14ac:dyDescent="0.3">
      <c r="A16" s="15"/>
      <c r="B16" s="2" t="s">
        <v>113</v>
      </c>
      <c r="C16" s="17">
        <v>3.5</v>
      </c>
      <c r="D16" s="1">
        <v>2.5</v>
      </c>
      <c r="E16" s="1">
        <v>3</v>
      </c>
      <c r="F16" s="17">
        <f t="shared" si="0"/>
        <v>2.75</v>
      </c>
      <c r="G16" s="17">
        <v>3.5</v>
      </c>
      <c r="H16" s="17">
        <v>9.5</v>
      </c>
      <c r="I16" s="17">
        <f t="shared" si="1"/>
        <v>4.666666666666667</v>
      </c>
      <c r="J16" s="1"/>
      <c r="K16" s="17">
        <f t="shared" si="2"/>
        <v>0</v>
      </c>
    </row>
    <row r="17" spans="1:11" x14ac:dyDescent="0.3">
      <c r="A17" s="15"/>
      <c r="B17" s="2" t="s">
        <v>114</v>
      </c>
      <c r="C17" s="17">
        <v>2.5</v>
      </c>
      <c r="D17" s="1">
        <v>2</v>
      </c>
      <c r="E17" s="1">
        <v>2</v>
      </c>
      <c r="F17" s="17">
        <f t="shared" si="0"/>
        <v>2</v>
      </c>
      <c r="G17" s="17">
        <v>2.5</v>
      </c>
      <c r="H17" s="17">
        <v>9</v>
      </c>
      <c r="I17" s="17">
        <f t="shared" si="1"/>
        <v>3.8333333333333335</v>
      </c>
      <c r="J17" s="1"/>
      <c r="K17" s="17">
        <f t="shared" si="2"/>
        <v>0</v>
      </c>
    </row>
    <row r="18" spans="1:11" x14ac:dyDescent="0.3">
      <c r="A18" s="15" t="s">
        <v>33</v>
      </c>
      <c r="B18" s="2" t="s">
        <v>112</v>
      </c>
      <c r="C18" s="17">
        <v>8</v>
      </c>
      <c r="D18" s="1">
        <v>3.5</v>
      </c>
      <c r="E18" s="1">
        <v>6.5</v>
      </c>
      <c r="F18" s="17">
        <f t="shared" si="0"/>
        <v>5</v>
      </c>
      <c r="G18" s="17">
        <v>5</v>
      </c>
      <c r="H18" s="17">
        <v>10</v>
      </c>
      <c r="I18" s="17">
        <f t="shared" si="1"/>
        <v>7.1111111111111107</v>
      </c>
      <c r="J18" s="1"/>
      <c r="K18" s="17">
        <f t="shared" si="2"/>
        <v>0</v>
      </c>
    </row>
    <row r="19" spans="1:11" x14ac:dyDescent="0.3">
      <c r="A19" s="15"/>
      <c r="B19" s="2" t="s">
        <v>113</v>
      </c>
      <c r="C19" s="17">
        <v>5</v>
      </c>
      <c r="D19" s="1">
        <v>2.5</v>
      </c>
      <c r="E19" s="1">
        <v>4.5</v>
      </c>
      <c r="F19" s="17">
        <f t="shared" si="0"/>
        <v>3.5</v>
      </c>
      <c r="G19" s="17">
        <v>4</v>
      </c>
      <c r="H19" s="17">
        <v>9.5</v>
      </c>
      <c r="I19" s="17">
        <f t="shared" si="1"/>
        <v>5.4444444444444446</v>
      </c>
      <c r="J19" s="1"/>
      <c r="K19" s="17">
        <f t="shared" si="2"/>
        <v>0</v>
      </c>
    </row>
    <row r="20" spans="1:11" x14ac:dyDescent="0.3">
      <c r="A20" s="15"/>
      <c r="B20" s="2" t="s">
        <v>114</v>
      </c>
      <c r="C20" s="17">
        <v>3.5</v>
      </c>
      <c r="D20" s="1">
        <v>2</v>
      </c>
      <c r="E20" s="1">
        <v>2.5</v>
      </c>
      <c r="F20" s="17">
        <f t="shared" si="0"/>
        <v>2.25</v>
      </c>
      <c r="G20" s="17">
        <v>3</v>
      </c>
      <c r="H20" s="17">
        <v>9.5</v>
      </c>
      <c r="I20" s="17">
        <f t="shared" si="1"/>
        <v>4.4444444444444446</v>
      </c>
      <c r="J20" s="1"/>
      <c r="K20" s="17">
        <f t="shared" si="2"/>
        <v>0</v>
      </c>
    </row>
    <row r="21" spans="1:11" x14ac:dyDescent="0.3">
      <c r="A21" s="15" t="s">
        <v>34</v>
      </c>
      <c r="B21" s="2" t="s">
        <v>112</v>
      </c>
      <c r="C21" s="18">
        <v>7</v>
      </c>
      <c r="D21" s="3">
        <v>2</v>
      </c>
      <c r="E21" s="3">
        <v>5</v>
      </c>
      <c r="F21" s="18">
        <f t="shared" si="0"/>
        <v>3.5</v>
      </c>
      <c r="G21" s="18">
        <v>4</v>
      </c>
      <c r="H21" s="18">
        <v>10</v>
      </c>
      <c r="I21" s="17">
        <f t="shared" si="1"/>
        <v>6.2222222222222223</v>
      </c>
      <c r="J21" s="1"/>
      <c r="K21" s="17">
        <f t="shared" si="2"/>
        <v>0</v>
      </c>
    </row>
    <row r="22" spans="1:11" x14ac:dyDescent="0.3">
      <c r="A22" s="15"/>
      <c r="B22" s="2" t="s">
        <v>113</v>
      </c>
      <c r="C22" s="17">
        <v>3.5</v>
      </c>
      <c r="D22" s="1">
        <v>2</v>
      </c>
      <c r="E22" s="1">
        <v>3</v>
      </c>
      <c r="F22" s="17">
        <f t="shared" si="0"/>
        <v>2.5</v>
      </c>
      <c r="G22" s="17">
        <v>3</v>
      </c>
      <c r="H22" s="17">
        <v>9.5</v>
      </c>
      <c r="I22" s="17">
        <f t="shared" si="1"/>
        <v>4.5</v>
      </c>
      <c r="J22" s="1"/>
      <c r="K22" s="17">
        <f t="shared" si="2"/>
        <v>0</v>
      </c>
    </row>
    <row r="23" spans="1:11" x14ac:dyDescent="0.3">
      <c r="A23" s="15"/>
      <c r="B23" s="2" t="s">
        <v>114</v>
      </c>
      <c r="C23" s="17">
        <v>2.5</v>
      </c>
      <c r="D23" s="1">
        <v>1.5</v>
      </c>
      <c r="E23" s="1">
        <v>2</v>
      </c>
      <c r="F23" s="17">
        <f t="shared" si="0"/>
        <v>1.75</v>
      </c>
      <c r="G23" s="17">
        <v>2</v>
      </c>
      <c r="H23" s="17">
        <v>9</v>
      </c>
      <c r="I23" s="17">
        <f t="shared" si="1"/>
        <v>3.6666666666666665</v>
      </c>
      <c r="J23" s="1"/>
      <c r="K23" s="17">
        <f t="shared" si="2"/>
        <v>0</v>
      </c>
    </row>
    <row r="24" spans="1:11" x14ac:dyDescent="0.3">
      <c r="A24" s="15" t="s">
        <v>35</v>
      </c>
      <c r="B24" s="2" t="s">
        <v>112</v>
      </c>
      <c r="C24" s="18">
        <v>7</v>
      </c>
      <c r="D24" s="3">
        <v>2</v>
      </c>
      <c r="E24" s="3">
        <v>5</v>
      </c>
      <c r="F24" s="18">
        <f t="shared" si="0"/>
        <v>3.5</v>
      </c>
      <c r="G24" s="18">
        <v>5.5</v>
      </c>
      <c r="H24" s="18">
        <v>10</v>
      </c>
      <c r="I24" s="17">
        <f t="shared" si="1"/>
        <v>6.5555555555555554</v>
      </c>
      <c r="J24" s="1"/>
      <c r="K24" s="17">
        <f t="shared" si="2"/>
        <v>0</v>
      </c>
    </row>
    <row r="25" spans="1:11" x14ac:dyDescent="0.3">
      <c r="A25" s="15"/>
      <c r="B25" s="2" t="s">
        <v>113</v>
      </c>
      <c r="C25" s="17">
        <v>4</v>
      </c>
      <c r="D25" s="1">
        <v>2</v>
      </c>
      <c r="E25" s="1">
        <v>3</v>
      </c>
      <c r="F25" s="17">
        <f t="shared" si="0"/>
        <v>2.5</v>
      </c>
      <c r="G25" s="17">
        <v>4.5</v>
      </c>
      <c r="H25" s="17">
        <v>9.5</v>
      </c>
      <c r="I25" s="17">
        <f t="shared" si="1"/>
        <v>5</v>
      </c>
      <c r="J25" s="1"/>
      <c r="K25" s="17">
        <f t="shared" si="2"/>
        <v>0</v>
      </c>
    </row>
    <row r="26" spans="1:11" x14ac:dyDescent="0.3">
      <c r="A26" s="15"/>
      <c r="B26" s="2" t="s">
        <v>114</v>
      </c>
      <c r="C26" s="17">
        <v>3</v>
      </c>
      <c r="D26" s="1">
        <v>1.5</v>
      </c>
      <c r="E26" s="1">
        <v>2</v>
      </c>
      <c r="F26" s="17">
        <f t="shared" si="0"/>
        <v>1.75</v>
      </c>
      <c r="G26" s="17">
        <v>3.5</v>
      </c>
      <c r="H26" s="17">
        <v>9</v>
      </c>
      <c r="I26" s="17">
        <f t="shared" si="1"/>
        <v>4.166666666666667</v>
      </c>
      <c r="J26" s="1"/>
      <c r="K26" s="17">
        <f t="shared" si="2"/>
        <v>0</v>
      </c>
    </row>
    <row r="27" spans="1:11" x14ac:dyDescent="0.3">
      <c r="A27" s="15" t="s">
        <v>36</v>
      </c>
      <c r="B27" s="2" t="s">
        <v>112</v>
      </c>
      <c r="C27" s="17">
        <v>7</v>
      </c>
      <c r="D27" s="1">
        <v>3</v>
      </c>
      <c r="E27" s="1">
        <v>6</v>
      </c>
      <c r="F27" s="17">
        <f t="shared" si="0"/>
        <v>4.5</v>
      </c>
      <c r="G27" s="17">
        <v>4.5</v>
      </c>
      <c r="H27" s="17">
        <v>10</v>
      </c>
      <c r="I27" s="17">
        <f t="shared" si="1"/>
        <v>6.5555555555555554</v>
      </c>
      <c r="J27" s="1"/>
      <c r="K27" s="17">
        <f t="shared" si="2"/>
        <v>0</v>
      </c>
    </row>
    <row r="28" spans="1:11" x14ac:dyDescent="0.3">
      <c r="A28" s="15"/>
      <c r="B28" s="2" t="s">
        <v>113</v>
      </c>
      <c r="C28" s="17">
        <v>3.5</v>
      </c>
      <c r="D28" s="1">
        <v>2.5</v>
      </c>
      <c r="E28" s="1">
        <v>4</v>
      </c>
      <c r="F28" s="17">
        <f t="shared" si="0"/>
        <v>3.25</v>
      </c>
      <c r="G28" s="17">
        <v>3.5</v>
      </c>
      <c r="H28" s="17">
        <v>9.5</v>
      </c>
      <c r="I28" s="17">
        <f t="shared" si="1"/>
        <v>4.7777777777777777</v>
      </c>
      <c r="J28" s="1"/>
      <c r="K28" s="17">
        <f t="shared" si="2"/>
        <v>0</v>
      </c>
    </row>
    <row r="29" spans="1:11" x14ac:dyDescent="0.3">
      <c r="A29" s="15"/>
      <c r="B29" s="2" t="s">
        <v>114</v>
      </c>
      <c r="C29" s="17">
        <v>2.5</v>
      </c>
      <c r="D29" s="1">
        <v>2</v>
      </c>
      <c r="E29" s="1">
        <v>2</v>
      </c>
      <c r="F29" s="17">
        <f t="shared" si="0"/>
        <v>2</v>
      </c>
      <c r="G29" s="17">
        <v>3</v>
      </c>
      <c r="H29" s="17">
        <v>9.5</v>
      </c>
      <c r="I29" s="17">
        <f t="shared" si="1"/>
        <v>4.0555555555555554</v>
      </c>
      <c r="J29" s="1"/>
      <c r="K29" s="17">
        <f t="shared" si="2"/>
        <v>0</v>
      </c>
    </row>
    <row r="30" spans="1:11" x14ac:dyDescent="0.3">
      <c r="A30" s="15" t="s">
        <v>37</v>
      </c>
      <c r="B30" s="2" t="s">
        <v>112</v>
      </c>
      <c r="C30" s="17">
        <v>7</v>
      </c>
      <c r="D30" s="1">
        <v>2</v>
      </c>
      <c r="E30" s="1">
        <v>3.5</v>
      </c>
      <c r="F30" s="17">
        <f t="shared" si="0"/>
        <v>2.75</v>
      </c>
      <c r="G30" s="17">
        <v>3.5</v>
      </c>
      <c r="H30" s="17">
        <v>9.5</v>
      </c>
      <c r="I30" s="17">
        <f t="shared" si="1"/>
        <v>5.833333333333333</v>
      </c>
      <c r="J30" s="1"/>
      <c r="K30" s="17">
        <f t="shared" si="2"/>
        <v>0</v>
      </c>
    </row>
    <row r="31" spans="1:11" x14ac:dyDescent="0.3">
      <c r="A31" s="15"/>
      <c r="B31" s="2" t="s">
        <v>113</v>
      </c>
      <c r="C31" s="17">
        <v>3</v>
      </c>
      <c r="D31" s="1">
        <v>1.5</v>
      </c>
      <c r="E31" s="1">
        <v>2.5</v>
      </c>
      <c r="F31" s="17">
        <f t="shared" si="0"/>
        <v>2</v>
      </c>
      <c r="G31" s="17">
        <v>3</v>
      </c>
      <c r="H31" s="17">
        <v>9</v>
      </c>
      <c r="I31" s="17">
        <f t="shared" si="1"/>
        <v>4.1111111111111107</v>
      </c>
      <c r="J31" s="1"/>
      <c r="K31" s="17">
        <f t="shared" si="2"/>
        <v>0</v>
      </c>
    </row>
    <row r="32" spans="1:11" x14ac:dyDescent="0.3">
      <c r="A32" s="15"/>
      <c r="B32" s="2" t="s">
        <v>114</v>
      </c>
      <c r="C32" s="17">
        <v>1.5</v>
      </c>
      <c r="D32" s="1">
        <v>1</v>
      </c>
      <c r="E32" s="1">
        <v>1</v>
      </c>
      <c r="F32" s="17">
        <f t="shared" si="0"/>
        <v>1</v>
      </c>
      <c r="G32" s="17">
        <v>2</v>
      </c>
      <c r="H32" s="17">
        <v>9</v>
      </c>
      <c r="I32" s="17">
        <f t="shared" si="1"/>
        <v>3.1666666666666665</v>
      </c>
      <c r="J32" s="1"/>
      <c r="K32" s="17">
        <f t="shared" si="2"/>
        <v>0</v>
      </c>
    </row>
    <row r="33" spans="1:11" x14ac:dyDescent="0.3">
      <c r="A33" s="15" t="s">
        <v>2</v>
      </c>
      <c r="B33" s="2" t="s">
        <v>112</v>
      </c>
      <c r="C33" s="17">
        <v>7</v>
      </c>
      <c r="D33" s="1">
        <v>2.5</v>
      </c>
      <c r="E33" s="1">
        <v>3.5</v>
      </c>
      <c r="F33" s="17">
        <f t="shared" si="0"/>
        <v>3</v>
      </c>
      <c r="G33" s="17">
        <v>2</v>
      </c>
      <c r="H33" s="17">
        <v>9</v>
      </c>
      <c r="I33" s="17">
        <f t="shared" si="1"/>
        <v>5.4444444444444446</v>
      </c>
      <c r="J33" s="1"/>
      <c r="K33" s="17">
        <f t="shared" si="2"/>
        <v>0</v>
      </c>
    </row>
    <row r="34" spans="1:11" x14ac:dyDescent="0.3">
      <c r="A34" s="15"/>
      <c r="B34" s="2" t="s">
        <v>113</v>
      </c>
      <c r="C34" s="17">
        <v>3</v>
      </c>
      <c r="D34" s="1">
        <v>1.5</v>
      </c>
      <c r="E34" s="1">
        <v>2.5</v>
      </c>
      <c r="F34" s="17">
        <f t="shared" si="0"/>
        <v>2</v>
      </c>
      <c r="G34" s="17">
        <v>1.5</v>
      </c>
      <c r="H34" s="17">
        <v>8.5</v>
      </c>
      <c r="I34" s="17">
        <f t="shared" si="1"/>
        <v>3.6666666666666665</v>
      </c>
      <c r="J34" s="1"/>
      <c r="K34" s="17">
        <f t="shared" si="2"/>
        <v>0</v>
      </c>
    </row>
    <row r="35" spans="1:11" x14ac:dyDescent="0.3">
      <c r="A35" s="15"/>
      <c r="B35" s="2" t="s">
        <v>114</v>
      </c>
      <c r="C35" s="17">
        <v>1</v>
      </c>
      <c r="D35" s="1">
        <v>1</v>
      </c>
      <c r="E35" s="1">
        <v>1</v>
      </c>
      <c r="F35" s="17">
        <f t="shared" si="0"/>
        <v>1</v>
      </c>
      <c r="G35" s="17">
        <v>1</v>
      </c>
      <c r="H35" s="17">
        <v>8</v>
      </c>
      <c r="I35" s="17">
        <f t="shared" si="1"/>
        <v>2.5555555555555554</v>
      </c>
      <c r="J35" s="1"/>
      <c r="K35" s="17">
        <f t="shared" si="2"/>
        <v>0</v>
      </c>
    </row>
    <row r="36" spans="1:11" x14ac:dyDescent="0.3">
      <c r="A36" s="15" t="s">
        <v>38</v>
      </c>
      <c r="B36" s="2" t="s">
        <v>112</v>
      </c>
      <c r="C36" s="17">
        <v>7</v>
      </c>
      <c r="D36" s="1">
        <v>2</v>
      </c>
      <c r="E36" s="1">
        <v>6</v>
      </c>
      <c r="F36" s="17">
        <f t="shared" si="0"/>
        <v>4</v>
      </c>
      <c r="G36" s="17">
        <v>2.5</v>
      </c>
      <c r="H36" s="17">
        <v>9</v>
      </c>
      <c r="I36" s="17">
        <f t="shared" si="1"/>
        <v>5.7777777777777777</v>
      </c>
      <c r="J36" s="1"/>
      <c r="K36" s="17">
        <f t="shared" si="2"/>
        <v>0</v>
      </c>
    </row>
    <row r="37" spans="1:11" x14ac:dyDescent="0.3">
      <c r="A37" s="15"/>
      <c r="B37" s="2" t="s">
        <v>113</v>
      </c>
      <c r="C37" s="17">
        <v>3</v>
      </c>
      <c r="D37" s="1">
        <v>2</v>
      </c>
      <c r="E37" s="1">
        <v>3</v>
      </c>
      <c r="F37" s="17">
        <f t="shared" si="0"/>
        <v>2.5</v>
      </c>
      <c r="G37" s="17">
        <v>2</v>
      </c>
      <c r="H37" s="17">
        <v>8.5</v>
      </c>
      <c r="I37" s="17">
        <f t="shared" si="1"/>
        <v>3.8888888888888888</v>
      </c>
      <c r="J37" s="1"/>
      <c r="K37" s="17">
        <f t="shared" si="2"/>
        <v>0</v>
      </c>
    </row>
    <row r="38" spans="1:11" x14ac:dyDescent="0.3">
      <c r="A38" s="15"/>
      <c r="B38" s="2" t="s">
        <v>114</v>
      </c>
      <c r="C38" s="18">
        <v>1</v>
      </c>
      <c r="D38" s="3">
        <v>2</v>
      </c>
      <c r="E38" s="3">
        <v>2</v>
      </c>
      <c r="F38" s="18">
        <f t="shared" si="0"/>
        <v>2</v>
      </c>
      <c r="G38" s="18">
        <v>1.5</v>
      </c>
      <c r="H38" s="18">
        <v>8</v>
      </c>
      <c r="I38" s="18">
        <f t="shared" si="1"/>
        <v>2.8888888888888888</v>
      </c>
      <c r="J38" s="1"/>
      <c r="K38" s="17">
        <f t="shared" si="2"/>
        <v>0</v>
      </c>
    </row>
    <row r="39" spans="1:11" x14ac:dyDescent="0.3">
      <c r="A39" s="15" t="s">
        <v>39</v>
      </c>
      <c r="B39" s="2" t="s">
        <v>112</v>
      </c>
      <c r="C39" s="17">
        <v>7</v>
      </c>
      <c r="D39" s="1">
        <v>3</v>
      </c>
      <c r="E39" s="1">
        <v>5.5</v>
      </c>
      <c r="F39" s="17">
        <f t="shared" si="0"/>
        <v>4.25</v>
      </c>
      <c r="G39" s="17">
        <v>2</v>
      </c>
      <c r="H39" s="17">
        <v>8</v>
      </c>
      <c r="I39" s="17">
        <f t="shared" si="1"/>
        <v>5.5</v>
      </c>
      <c r="J39" s="1"/>
      <c r="K39" s="17">
        <f t="shared" si="2"/>
        <v>0</v>
      </c>
    </row>
    <row r="40" spans="1:11" x14ac:dyDescent="0.3">
      <c r="A40" s="15"/>
      <c r="B40" s="2" t="s">
        <v>113</v>
      </c>
      <c r="C40" s="17">
        <v>3</v>
      </c>
      <c r="D40" s="1">
        <v>2.5</v>
      </c>
      <c r="E40" s="1">
        <v>2.5</v>
      </c>
      <c r="F40" s="17">
        <f t="shared" si="0"/>
        <v>2.5</v>
      </c>
      <c r="G40" s="17">
        <v>1.5</v>
      </c>
      <c r="H40" s="17">
        <v>6</v>
      </c>
      <c r="I40" s="17">
        <f t="shared" si="1"/>
        <v>3.2222222222222223</v>
      </c>
      <c r="J40" s="1"/>
      <c r="K40" s="17">
        <f t="shared" si="2"/>
        <v>0</v>
      </c>
    </row>
    <row r="41" spans="1:11" x14ac:dyDescent="0.3">
      <c r="A41" s="15"/>
      <c r="B41" s="2" t="s">
        <v>114</v>
      </c>
      <c r="C41" s="18">
        <v>1</v>
      </c>
      <c r="D41" s="3">
        <v>1.5</v>
      </c>
      <c r="E41" s="3">
        <v>1.5</v>
      </c>
      <c r="F41" s="18">
        <f t="shared" si="0"/>
        <v>1.5</v>
      </c>
      <c r="G41" s="18">
        <v>1</v>
      </c>
      <c r="H41" s="18">
        <v>4</v>
      </c>
      <c r="I41" s="18">
        <f t="shared" si="1"/>
        <v>1.7777777777777777</v>
      </c>
      <c r="J41" s="1"/>
      <c r="K41" s="17">
        <f t="shared" si="2"/>
        <v>0</v>
      </c>
    </row>
    <row r="42" spans="1:11" x14ac:dyDescent="0.3">
      <c r="A42" s="15" t="s">
        <v>3</v>
      </c>
      <c r="B42" s="2" t="s">
        <v>4</v>
      </c>
      <c r="C42" s="17">
        <v>8</v>
      </c>
      <c r="D42" s="1">
        <v>4</v>
      </c>
      <c r="E42" s="1">
        <v>4</v>
      </c>
      <c r="F42" s="17">
        <f t="shared" si="0"/>
        <v>4</v>
      </c>
      <c r="G42" s="17">
        <v>3</v>
      </c>
      <c r="H42" s="17">
        <v>10</v>
      </c>
      <c r="I42" s="17">
        <f t="shared" si="1"/>
        <v>6.4444444444444446</v>
      </c>
      <c r="J42" s="1"/>
      <c r="K42" s="17">
        <f t="shared" si="2"/>
        <v>0</v>
      </c>
    </row>
    <row r="43" spans="1:11" x14ac:dyDescent="0.3">
      <c r="A43" s="15"/>
      <c r="B43" s="2" t="s">
        <v>5</v>
      </c>
      <c r="C43" s="17">
        <v>6</v>
      </c>
      <c r="D43" s="1">
        <v>4</v>
      </c>
      <c r="E43" s="1">
        <v>3</v>
      </c>
      <c r="F43" s="17">
        <f t="shared" si="0"/>
        <v>3.5</v>
      </c>
      <c r="G43" s="17">
        <v>3</v>
      </c>
      <c r="H43" s="17">
        <v>10</v>
      </c>
      <c r="I43" s="17">
        <f t="shared" si="1"/>
        <v>5.666666666666667</v>
      </c>
      <c r="J43" s="1"/>
      <c r="K43" s="17">
        <f t="shared" si="2"/>
        <v>0</v>
      </c>
    </row>
    <row r="44" spans="1:11" x14ac:dyDescent="0.3">
      <c r="A44" s="15" t="s">
        <v>6</v>
      </c>
      <c r="B44" s="2" t="s">
        <v>7</v>
      </c>
      <c r="C44" s="17">
        <v>8</v>
      </c>
      <c r="D44" s="1">
        <v>4</v>
      </c>
      <c r="E44" s="1">
        <v>4</v>
      </c>
      <c r="F44" s="17">
        <f t="shared" si="0"/>
        <v>4</v>
      </c>
      <c r="G44" s="17">
        <v>3</v>
      </c>
      <c r="H44" s="17">
        <v>9</v>
      </c>
      <c r="I44" s="17">
        <f t="shared" si="1"/>
        <v>6.2222222222222223</v>
      </c>
      <c r="J44" s="1"/>
      <c r="K44" s="17">
        <f t="shared" si="2"/>
        <v>0</v>
      </c>
    </row>
    <row r="45" spans="1:11" x14ac:dyDescent="0.3">
      <c r="A45" s="15"/>
      <c r="B45" s="2" t="s">
        <v>8</v>
      </c>
      <c r="C45" s="17">
        <v>6</v>
      </c>
      <c r="D45" s="1">
        <v>4</v>
      </c>
      <c r="E45" s="1">
        <v>3</v>
      </c>
      <c r="F45" s="17">
        <f t="shared" si="0"/>
        <v>3.5</v>
      </c>
      <c r="G45" s="17">
        <v>3</v>
      </c>
      <c r="H45" s="17">
        <v>9</v>
      </c>
      <c r="I45" s="17">
        <f t="shared" si="1"/>
        <v>5.4444444444444446</v>
      </c>
      <c r="J45" s="1"/>
      <c r="K45" s="17">
        <f t="shared" si="2"/>
        <v>0</v>
      </c>
    </row>
    <row r="46" spans="1:11" x14ac:dyDescent="0.3">
      <c r="A46" s="15"/>
      <c r="B46" s="2" t="s">
        <v>9</v>
      </c>
      <c r="C46" s="17">
        <v>2</v>
      </c>
      <c r="D46" s="1">
        <v>4</v>
      </c>
      <c r="E46" s="1">
        <v>3</v>
      </c>
      <c r="F46" s="17">
        <f t="shared" si="0"/>
        <v>3.5</v>
      </c>
      <c r="G46" s="17">
        <v>3</v>
      </c>
      <c r="H46" s="17">
        <v>8.5</v>
      </c>
      <c r="I46" s="17">
        <f t="shared" si="1"/>
        <v>4</v>
      </c>
      <c r="J46" s="1"/>
      <c r="K46" s="17">
        <f t="shared" si="2"/>
        <v>0</v>
      </c>
    </row>
    <row r="47" spans="1:11" x14ac:dyDescent="0.3">
      <c r="A47" s="15" t="s">
        <v>10</v>
      </c>
      <c r="B47" s="2" t="s">
        <v>11</v>
      </c>
      <c r="C47" s="17">
        <v>7</v>
      </c>
      <c r="D47" s="1">
        <v>10</v>
      </c>
      <c r="E47" s="1">
        <v>10</v>
      </c>
      <c r="F47" s="17">
        <f t="shared" si="0"/>
        <v>10</v>
      </c>
      <c r="G47" s="17">
        <v>5</v>
      </c>
      <c r="H47" s="17">
        <v>9</v>
      </c>
      <c r="I47" s="17">
        <f t="shared" si="1"/>
        <v>7.666666666666667</v>
      </c>
      <c r="J47" s="1"/>
      <c r="K47" s="17">
        <f t="shared" si="2"/>
        <v>0</v>
      </c>
    </row>
    <row r="48" spans="1:11" x14ac:dyDescent="0.3">
      <c r="A48" s="15"/>
      <c r="B48" s="2" t="s">
        <v>12</v>
      </c>
      <c r="C48" s="17">
        <v>6</v>
      </c>
      <c r="D48" s="1">
        <v>7</v>
      </c>
      <c r="E48" s="1">
        <v>7</v>
      </c>
      <c r="F48" s="17">
        <f t="shared" si="0"/>
        <v>7</v>
      </c>
      <c r="G48" s="17">
        <v>3</v>
      </c>
      <c r="H48" s="17">
        <v>9</v>
      </c>
      <c r="I48" s="17">
        <f t="shared" si="1"/>
        <v>6.2222222222222223</v>
      </c>
      <c r="J48" s="1"/>
      <c r="K48" s="17">
        <f t="shared" si="2"/>
        <v>0</v>
      </c>
    </row>
    <row r="49" spans="1:11" x14ac:dyDescent="0.3">
      <c r="A49" s="15"/>
      <c r="B49" s="2" t="s">
        <v>13</v>
      </c>
      <c r="C49" s="17">
        <v>6</v>
      </c>
      <c r="D49" s="1">
        <v>7</v>
      </c>
      <c r="E49" s="1">
        <v>7</v>
      </c>
      <c r="F49" s="17">
        <f t="shared" si="0"/>
        <v>7</v>
      </c>
      <c r="G49" s="17">
        <v>2</v>
      </c>
      <c r="H49" s="17">
        <v>7</v>
      </c>
      <c r="I49" s="17">
        <f t="shared" si="1"/>
        <v>5.5555555555555554</v>
      </c>
      <c r="J49" s="1"/>
      <c r="K49" s="17">
        <f t="shared" si="2"/>
        <v>0</v>
      </c>
    </row>
    <row r="50" spans="1:11" x14ac:dyDescent="0.3">
      <c r="A50" s="15" t="s">
        <v>14</v>
      </c>
      <c r="B50" s="2" t="s">
        <v>15</v>
      </c>
      <c r="C50" s="17">
        <v>10</v>
      </c>
      <c r="D50" s="1">
        <v>7</v>
      </c>
      <c r="E50" s="1">
        <v>7</v>
      </c>
      <c r="F50" s="17">
        <f t="shared" si="0"/>
        <v>7</v>
      </c>
      <c r="G50" s="17">
        <v>4</v>
      </c>
      <c r="H50" s="17">
        <v>10</v>
      </c>
      <c r="I50" s="17">
        <f t="shared" si="1"/>
        <v>8</v>
      </c>
      <c r="J50" s="1"/>
      <c r="K50" s="17">
        <f t="shared" si="2"/>
        <v>0</v>
      </c>
    </row>
    <row r="51" spans="1:11" x14ac:dyDescent="0.3">
      <c r="A51" s="15"/>
      <c r="B51" s="2" t="s">
        <v>16</v>
      </c>
      <c r="C51" s="17">
        <v>8</v>
      </c>
      <c r="D51" s="1">
        <v>6</v>
      </c>
      <c r="E51" s="1">
        <v>6</v>
      </c>
      <c r="F51" s="17">
        <f t="shared" si="0"/>
        <v>6</v>
      </c>
      <c r="G51" s="17">
        <v>7</v>
      </c>
      <c r="H51" s="17">
        <v>10</v>
      </c>
      <c r="I51" s="17">
        <f t="shared" si="1"/>
        <v>7.7777777777777777</v>
      </c>
      <c r="J51" s="1"/>
      <c r="K51" s="17">
        <f t="shared" si="2"/>
        <v>0</v>
      </c>
    </row>
    <row r="52" spans="1:11" x14ac:dyDescent="0.3">
      <c r="A52" s="15"/>
      <c r="B52" s="2" t="s">
        <v>17</v>
      </c>
      <c r="C52" s="17">
        <v>10</v>
      </c>
      <c r="D52" s="1">
        <v>7</v>
      </c>
      <c r="E52" s="1">
        <v>8</v>
      </c>
      <c r="F52" s="17">
        <f t="shared" si="0"/>
        <v>7.5</v>
      </c>
      <c r="G52" s="17">
        <v>7</v>
      </c>
      <c r="H52" s="17">
        <v>10</v>
      </c>
      <c r="I52" s="17">
        <f t="shared" si="1"/>
        <v>8.7777777777777786</v>
      </c>
      <c r="J52" s="1"/>
      <c r="K52" s="17">
        <f t="shared" si="2"/>
        <v>0</v>
      </c>
    </row>
    <row r="53" spans="1:11" x14ac:dyDescent="0.3">
      <c r="A53" s="15"/>
      <c r="B53" s="2" t="s">
        <v>40</v>
      </c>
      <c r="C53" s="17">
        <v>10</v>
      </c>
      <c r="D53" s="1">
        <v>7</v>
      </c>
      <c r="E53" s="1">
        <v>7</v>
      </c>
      <c r="F53" s="17">
        <f t="shared" si="0"/>
        <v>7</v>
      </c>
      <c r="G53" s="17">
        <v>5</v>
      </c>
      <c r="H53" s="17">
        <v>10</v>
      </c>
      <c r="I53" s="17">
        <f t="shared" si="1"/>
        <v>8.2222222222222214</v>
      </c>
      <c r="J53" s="1"/>
      <c r="K53" s="17">
        <f t="shared" si="2"/>
        <v>0</v>
      </c>
    </row>
    <row r="54" spans="1:11" x14ac:dyDescent="0.3">
      <c r="A54" s="15" t="s">
        <v>18</v>
      </c>
      <c r="B54" s="2" t="s">
        <v>19</v>
      </c>
      <c r="C54" s="17">
        <v>10</v>
      </c>
      <c r="D54" s="1">
        <v>8</v>
      </c>
      <c r="E54" s="1">
        <v>7</v>
      </c>
      <c r="F54" s="17">
        <f t="shared" si="0"/>
        <v>7.5</v>
      </c>
      <c r="G54" s="17">
        <v>4</v>
      </c>
      <c r="H54" s="17">
        <v>10</v>
      </c>
      <c r="I54" s="17">
        <f t="shared" si="1"/>
        <v>8.1111111111111107</v>
      </c>
      <c r="J54" s="1"/>
      <c r="K54" s="17">
        <f t="shared" si="2"/>
        <v>0</v>
      </c>
    </row>
    <row r="55" spans="1:11" x14ac:dyDescent="0.3">
      <c r="A55" s="15"/>
      <c r="B55" s="2" t="s">
        <v>20</v>
      </c>
      <c r="C55" s="17">
        <v>10</v>
      </c>
      <c r="D55" s="1">
        <v>8</v>
      </c>
      <c r="E55" s="1">
        <v>7</v>
      </c>
      <c r="F55" s="17">
        <f t="shared" si="0"/>
        <v>7.5</v>
      </c>
      <c r="G55" s="17">
        <v>7</v>
      </c>
      <c r="H55" s="17">
        <v>10</v>
      </c>
      <c r="I55" s="17">
        <f t="shared" si="1"/>
        <v>8.7777777777777786</v>
      </c>
      <c r="J55" s="1"/>
      <c r="K55" s="17">
        <f t="shared" si="2"/>
        <v>0</v>
      </c>
    </row>
    <row r="56" spans="1:11" x14ac:dyDescent="0.3">
      <c r="A56" s="15"/>
      <c r="B56" s="2" t="s">
        <v>21</v>
      </c>
      <c r="C56" s="17">
        <v>10</v>
      </c>
      <c r="D56" s="1">
        <v>9</v>
      </c>
      <c r="E56" s="1">
        <v>8</v>
      </c>
      <c r="F56" s="17">
        <f t="shared" si="0"/>
        <v>8.5</v>
      </c>
      <c r="G56" s="17">
        <v>10</v>
      </c>
      <c r="H56" s="17">
        <v>10</v>
      </c>
      <c r="I56" s="17">
        <f t="shared" si="1"/>
        <v>9.6666666666666661</v>
      </c>
      <c r="J56" s="1"/>
      <c r="K56" s="17">
        <f t="shared" si="2"/>
        <v>0</v>
      </c>
    </row>
    <row r="57" spans="1:11" x14ac:dyDescent="0.3">
      <c r="A57" s="15" t="s">
        <v>22</v>
      </c>
      <c r="B57" s="2" t="s">
        <v>23</v>
      </c>
      <c r="C57" s="17">
        <v>9</v>
      </c>
      <c r="D57" s="1">
        <v>10</v>
      </c>
      <c r="E57" s="1">
        <v>10</v>
      </c>
      <c r="F57" s="17">
        <f t="shared" si="0"/>
        <v>10</v>
      </c>
      <c r="G57" s="17">
        <v>7</v>
      </c>
      <c r="H57" s="17">
        <v>9</v>
      </c>
      <c r="I57" s="17">
        <f t="shared" si="1"/>
        <v>8.7777777777777786</v>
      </c>
      <c r="J57" s="1"/>
      <c r="K57" s="17">
        <f t="shared" si="2"/>
        <v>0</v>
      </c>
    </row>
    <row r="58" spans="1:11" x14ac:dyDescent="0.3">
      <c r="A58" s="15"/>
      <c r="B58" s="2" t="s">
        <v>24</v>
      </c>
      <c r="C58" s="17">
        <v>10</v>
      </c>
      <c r="D58" s="1">
        <v>10</v>
      </c>
      <c r="E58" s="1">
        <v>10</v>
      </c>
      <c r="F58" s="17">
        <f t="shared" si="0"/>
        <v>10</v>
      </c>
      <c r="G58" s="17">
        <v>10</v>
      </c>
      <c r="H58" s="17">
        <v>10</v>
      </c>
      <c r="I58" s="17">
        <f t="shared" si="1"/>
        <v>10</v>
      </c>
      <c r="J58" s="1"/>
      <c r="K58" s="17">
        <f t="shared" si="2"/>
        <v>0</v>
      </c>
    </row>
    <row r="59" spans="1:11" x14ac:dyDescent="0.3">
      <c r="A59" s="15" t="s">
        <v>41</v>
      </c>
      <c r="B59" s="2" t="s">
        <v>25</v>
      </c>
      <c r="C59" s="17">
        <v>3</v>
      </c>
      <c r="D59" s="1">
        <v>2</v>
      </c>
      <c r="E59" s="1">
        <v>3</v>
      </c>
      <c r="F59" s="17">
        <f t="shared" si="0"/>
        <v>2.5</v>
      </c>
      <c r="G59" s="17">
        <v>3</v>
      </c>
      <c r="H59" s="17">
        <v>9</v>
      </c>
      <c r="I59" s="17">
        <f t="shared" si="1"/>
        <v>4.2222222222222223</v>
      </c>
      <c r="J59" s="1"/>
      <c r="K59" s="17">
        <f t="shared" si="2"/>
        <v>0</v>
      </c>
    </row>
    <row r="60" spans="1:11" x14ac:dyDescent="0.3">
      <c r="A60" s="15"/>
      <c r="B60" s="2" t="s">
        <v>26</v>
      </c>
      <c r="C60" s="17">
        <v>10</v>
      </c>
      <c r="D60" s="1">
        <v>6</v>
      </c>
      <c r="E60" s="1">
        <v>5</v>
      </c>
      <c r="F60" s="17">
        <f t="shared" si="0"/>
        <v>5.5</v>
      </c>
      <c r="G60" s="17">
        <v>3</v>
      </c>
      <c r="H60" s="17">
        <v>10</v>
      </c>
      <c r="I60" s="17">
        <f t="shared" si="1"/>
        <v>7.4444444444444446</v>
      </c>
      <c r="J60" s="1"/>
      <c r="K60" s="17">
        <f t="shared" si="2"/>
        <v>0</v>
      </c>
    </row>
    <row r="61" spans="1:11" x14ac:dyDescent="0.3">
      <c r="A61" s="15" t="s">
        <v>27</v>
      </c>
      <c r="B61" s="2" t="s">
        <v>28</v>
      </c>
      <c r="C61" s="17">
        <v>10</v>
      </c>
      <c r="D61" s="1">
        <v>6</v>
      </c>
      <c r="E61" s="1">
        <v>3</v>
      </c>
      <c r="F61" s="17">
        <f t="shared" si="0"/>
        <v>4.5</v>
      </c>
      <c r="G61" s="17">
        <v>3</v>
      </c>
      <c r="H61" s="17">
        <v>10</v>
      </c>
      <c r="I61" s="17">
        <f t="shared" si="1"/>
        <v>7.2222222222222223</v>
      </c>
      <c r="J61" s="1"/>
      <c r="K61" s="17">
        <f t="shared" si="2"/>
        <v>0</v>
      </c>
    </row>
    <row r="62" spans="1:11" ht="28.8" x14ac:dyDescent="0.3">
      <c r="A62" s="15"/>
      <c r="B62" s="2" t="s">
        <v>29</v>
      </c>
      <c r="C62" s="17">
        <v>4</v>
      </c>
      <c r="D62" s="1">
        <v>3</v>
      </c>
      <c r="E62" s="1">
        <v>2</v>
      </c>
      <c r="F62" s="17">
        <f t="shared" si="0"/>
        <v>2.5</v>
      </c>
      <c r="G62" s="17">
        <v>2</v>
      </c>
      <c r="H62" s="17">
        <v>5</v>
      </c>
      <c r="I62" s="17">
        <f t="shared" si="1"/>
        <v>3.4444444444444446</v>
      </c>
      <c r="J62" s="1"/>
      <c r="K62" s="17">
        <f t="shared" si="2"/>
        <v>0</v>
      </c>
    </row>
    <row r="63" spans="1:11" ht="28.8" x14ac:dyDescent="0.3">
      <c r="A63" s="15" t="s">
        <v>45</v>
      </c>
      <c r="B63" s="2" t="s">
        <v>46</v>
      </c>
      <c r="C63" s="17">
        <v>7</v>
      </c>
      <c r="D63" s="1">
        <v>6</v>
      </c>
      <c r="E63" s="1">
        <v>3</v>
      </c>
      <c r="F63" s="17">
        <f t="shared" si="0"/>
        <v>4.5</v>
      </c>
      <c r="G63" s="17">
        <v>2</v>
      </c>
      <c r="H63" s="17">
        <v>10</v>
      </c>
      <c r="I63" s="17">
        <f t="shared" si="1"/>
        <v>6</v>
      </c>
      <c r="J63" s="1"/>
      <c r="K63" s="17">
        <f t="shared" si="2"/>
        <v>0</v>
      </c>
    </row>
    <row r="64" spans="1:11" ht="28.8" x14ac:dyDescent="0.3">
      <c r="A64" s="15"/>
      <c r="B64" s="2" t="s">
        <v>47</v>
      </c>
      <c r="C64" s="17">
        <v>7</v>
      </c>
      <c r="D64" s="1">
        <v>6</v>
      </c>
      <c r="E64" s="1">
        <v>3</v>
      </c>
      <c r="F64" s="17">
        <f t="shared" si="0"/>
        <v>4.5</v>
      </c>
      <c r="G64" s="17">
        <v>5</v>
      </c>
      <c r="H64" s="17">
        <v>10</v>
      </c>
      <c r="I64" s="17">
        <f t="shared" si="1"/>
        <v>6.666666666666667</v>
      </c>
      <c r="J64" s="1"/>
      <c r="K64" s="17">
        <f t="shared" si="2"/>
        <v>0</v>
      </c>
    </row>
    <row r="65" spans="1:11" ht="28.8" x14ac:dyDescent="0.3">
      <c r="A65" s="15"/>
      <c r="B65" s="2" t="s">
        <v>49</v>
      </c>
      <c r="C65" s="17">
        <v>3</v>
      </c>
      <c r="D65" s="1">
        <v>3</v>
      </c>
      <c r="E65" s="1">
        <v>2</v>
      </c>
      <c r="F65" s="17">
        <f t="shared" si="0"/>
        <v>2.5</v>
      </c>
      <c r="G65" s="17">
        <v>2</v>
      </c>
      <c r="H65" s="17">
        <v>5</v>
      </c>
      <c r="I65" s="17">
        <f t="shared" si="1"/>
        <v>3.1111111111111112</v>
      </c>
      <c r="J65" s="1"/>
      <c r="K65" s="17">
        <f t="shared" si="2"/>
        <v>0</v>
      </c>
    </row>
    <row r="66" spans="1:11" x14ac:dyDescent="0.3">
      <c r="A66" s="15"/>
      <c r="B66" s="2" t="s">
        <v>48</v>
      </c>
      <c r="C66" s="17">
        <v>5</v>
      </c>
      <c r="D66" s="1">
        <v>2</v>
      </c>
      <c r="E66" s="1">
        <v>5</v>
      </c>
      <c r="F66" s="17">
        <f t="shared" si="0"/>
        <v>3.5</v>
      </c>
      <c r="G66" s="17">
        <v>5</v>
      </c>
      <c r="H66" s="17">
        <v>7</v>
      </c>
      <c r="I66" s="17">
        <f t="shared" si="1"/>
        <v>5.1111111111111107</v>
      </c>
      <c r="J66" s="1"/>
      <c r="K66" s="17">
        <f t="shared" si="2"/>
        <v>0</v>
      </c>
    </row>
    <row r="67" spans="1:11" ht="28.8" x14ac:dyDescent="0.3">
      <c r="A67" s="15"/>
      <c r="B67" s="2" t="s">
        <v>50</v>
      </c>
      <c r="C67" s="17">
        <v>3</v>
      </c>
      <c r="D67" s="1">
        <v>1</v>
      </c>
      <c r="E67" s="1">
        <v>3</v>
      </c>
      <c r="F67" s="17">
        <f t="shared" si="0"/>
        <v>2</v>
      </c>
      <c r="G67" s="17">
        <v>1</v>
      </c>
      <c r="H67" s="17">
        <v>5</v>
      </c>
      <c r="I67" s="17">
        <f>(C67*3+F67*2+G67*2+H67*2)/9</f>
        <v>2.7777777777777777</v>
      </c>
      <c r="J67" s="1"/>
      <c r="K67" s="17">
        <f t="shared" si="2"/>
        <v>0</v>
      </c>
    </row>
    <row r="68" spans="1:11" x14ac:dyDescent="0.3">
      <c r="C68" s="17"/>
      <c r="D68" s="1"/>
      <c r="E68" s="1"/>
      <c r="F68" s="17"/>
      <c r="G68" s="17"/>
      <c r="H68" s="17"/>
      <c r="I68" s="17"/>
      <c r="J68" s="1"/>
      <c r="K68" s="17"/>
    </row>
    <row r="69" spans="1:11" x14ac:dyDescent="0.3">
      <c r="A69" s="15" t="s">
        <v>81</v>
      </c>
      <c r="B69" s="2" t="s">
        <v>112</v>
      </c>
      <c r="C69" s="17">
        <v>6</v>
      </c>
      <c r="D69" s="1">
        <v>1.5</v>
      </c>
      <c r="E69" s="1">
        <v>4</v>
      </c>
      <c r="F69" s="17">
        <f t="shared" si="0"/>
        <v>2.75</v>
      </c>
      <c r="G69" s="17">
        <v>0.5</v>
      </c>
      <c r="H69" s="17">
        <v>6</v>
      </c>
      <c r="I69" s="17">
        <f>(C69*3+F69*2+G69*2+H69*2)/9</f>
        <v>4.0555555555555554</v>
      </c>
      <c r="J69" s="1"/>
      <c r="K69" s="17">
        <f t="shared" ref="K69:K71" si="3">I69*J69/100</f>
        <v>0</v>
      </c>
    </row>
    <row r="70" spans="1:11" x14ac:dyDescent="0.3">
      <c r="A70" s="15"/>
      <c r="B70" s="2" t="s">
        <v>113</v>
      </c>
      <c r="C70" s="17">
        <v>3</v>
      </c>
      <c r="D70">
        <v>1</v>
      </c>
      <c r="E70">
        <v>1.5</v>
      </c>
      <c r="F70" s="17">
        <f t="shared" ref="F70:F71" si="4">AVERAGE(D70:E70)</f>
        <v>1.25</v>
      </c>
      <c r="G70" s="7">
        <v>0.5</v>
      </c>
      <c r="H70" s="17">
        <v>3</v>
      </c>
      <c r="I70" s="17">
        <f>(C70*3+F70*2+G70*2+H70*2)/9</f>
        <v>2.0555555555555554</v>
      </c>
      <c r="K70" s="17">
        <f t="shared" si="3"/>
        <v>0</v>
      </c>
    </row>
    <row r="71" spans="1:11" x14ac:dyDescent="0.3">
      <c r="A71" s="16" t="s">
        <v>82</v>
      </c>
      <c r="B71" s="2" t="s">
        <v>115</v>
      </c>
      <c r="C71" s="17">
        <v>0</v>
      </c>
      <c r="D71">
        <v>0</v>
      </c>
      <c r="E71">
        <v>0</v>
      </c>
      <c r="F71" s="17">
        <f t="shared" si="4"/>
        <v>0</v>
      </c>
      <c r="G71" s="17">
        <v>0</v>
      </c>
      <c r="H71" s="17">
        <v>0</v>
      </c>
      <c r="I71" s="17">
        <f>(C71*3+F71*2+G71*2+H71*2)/9</f>
        <v>0</v>
      </c>
      <c r="K71" s="17">
        <f t="shared" si="3"/>
        <v>0</v>
      </c>
    </row>
    <row r="73" spans="1:11" x14ac:dyDescent="0.3">
      <c r="J73" s="4" t="s">
        <v>86</v>
      </c>
      <c r="K73" s="17">
        <f>SUM(K3:K70)+'2. Other impacts in wetland'!I12</f>
        <v>0</v>
      </c>
    </row>
    <row r="74" spans="1:11" x14ac:dyDescent="0.3">
      <c r="J74" s="4" t="s">
        <v>105</v>
      </c>
    </row>
  </sheetData>
  <mergeCells count="23">
    <mergeCell ref="A54:A56"/>
    <mergeCell ref="A57:A58"/>
    <mergeCell ref="A59:A60"/>
    <mergeCell ref="A61:A62"/>
    <mergeCell ref="A63:A67"/>
    <mergeCell ref="A69:A70"/>
    <mergeCell ref="A39:A41"/>
    <mergeCell ref="A42:A43"/>
    <mergeCell ref="A44:A46"/>
    <mergeCell ref="A47:A49"/>
    <mergeCell ref="A50:A53"/>
    <mergeCell ref="A21:A23"/>
    <mergeCell ref="A24:A26"/>
    <mergeCell ref="A27:A29"/>
    <mergeCell ref="A30:A32"/>
    <mergeCell ref="A33:A35"/>
    <mergeCell ref="A36:A38"/>
    <mergeCell ref="A1:K1"/>
    <mergeCell ref="A2:B2"/>
    <mergeCell ref="A3:A8"/>
    <mergeCell ref="A9:A14"/>
    <mergeCell ref="A15:A17"/>
    <mergeCell ref="A18:A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H10" sqref="H10"/>
    </sheetView>
  </sheetViews>
  <sheetFormatPr defaultRowHeight="14.4" x14ac:dyDescent="0.3"/>
  <cols>
    <col min="1" max="1" width="53.109375" customWidth="1"/>
    <col min="2" max="2" width="10" bestFit="1" customWidth="1"/>
    <col min="3" max="3" width="15.88671875" bestFit="1" customWidth="1"/>
    <col min="4" max="4" width="13.109375" bestFit="1" customWidth="1"/>
    <col min="5" max="5" width="10.88671875" bestFit="1" customWidth="1"/>
    <col min="6" max="6" width="3.109375" customWidth="1"/>
    <col min="7" max="7" width="8.88671875" bestFit="1" customWidth="1"/>
    <col min="8" max="8" width="6.6640625" bestFit="1" customWidth="1"/>
    <col min="9" max="9" width="10.5546875" bestFit="1" customWidth="1"/>
  </cols>
  <sheetData>
    <row r="1" spans="1:9" ht="27" customHeight="1" x14ac:dyDescent="0.3">
      <c r="A1" s="10" t="s">
        <v>100</v>
      </c>
      <c r="B1" s="10"/>
      <c r="C1" s="10"/>
      <c r="D1" s="10"/>
      <c r="E1" s="10"/>
      <c r="F1" s="10"/>
      <c r="G1" s="10"/>
      <c r="H1" s="10"/>
      <c r="I1" s="10"/>
    </row>
    <row r="2" spans="1:9" ht="28.8" x14ac:dyDescent="0.3">
      <c r="B2" t="s">
        <v>51</v>
      </c>
      <c r="C2" t="s">
        <v>54</v>
      </c>
      <c r="D2" t="s">
        <v>1</v>
      </c>
      <c r="E2" t="s">
        <v>52</v>
      </c>
      <c r="G2" s="2" t="s">
        <v>87</v>
      </c>
      <c r="H2" t="s">
        <v>83</v>
      </c>
      <c r="I2" t="s">
        <v>85</v>
      </c>
    </row>
    <row r="3" spans="1:9" x14ac:dyDescent="0.3">
      <c r="A3" t="s">
        <v>56</v>
      </c>
      <c r="B3">
        <v>4</v>
      </c>
      <c r="C3">
        <v>3</v>
      </c>
      <c r="D3">
        <v>8</v>
      </c>
      <c r="E3">
        <v>6</v>
      </c>
      <c r="G3" s="1">
        <f>(B3*3+C3*2+D3*2+E3*2)/9</f>
        <v>5.1111111111111107</v>
      </c>
      <c r="I3" s="1">
        <f>G3*H3/100</f>
        <v>0</v>
      </c>
    </row>
    <row r="4" spans="1:9" x14ac:dyDescent="0.3">
      <c r="A4" t="s">
        <v>80</v>
      </c>
      <c r="B4">
        <v>3</v>
      </c>
      <c r="C4">
        <v>1</v>
      </c>
      <c r="D4">
        <v>1</v>
      </c>
      <c r="E4">
        <v>3</v>
      </c>
      <c r="G4" s="1">
        <f t="shared" ref="G4" si="0">(B4*3+C4*2+D4*2+E4*2)/9</f>
        <v>2.1111111111111112</v>
      </c>
      <c r="I4" s="1">
        <f t="shared" ref="I4:I11" si="1">G4*H4/100</f>
        <v>0</v>
      </c>
    </row>
    <row r="5" spans="1:9" x14ac:dyDescent="0.3">
      <c r="A5" t="s">
        <v>55</v>
      </c>
      <c r="B5">
        <v>6</v>
      </c>
      <c r="C5">
        <v>2</v>
      </c>
      <c r="D5">
        <v>1</v>
      </c>
      <c r="E5">
        <v>5</v>
      </c>
      <c r="G5" s="1">
        <f t="shared" ref="G5:G11" si="2">(B5*3+C5*2+D5*2+E5*2)/9</f>
        <v>3.7777777777777777</v>
      </c>
      <c r="I5" s="1">
        <f t="shared" si="1"/>
        <v>0</v>
      </c>
    </row>
    <row r="6" spans="1:9" x14ac:dyDescent="0.3">
      <c r="A6" t="s">
        <v>57</v>
      </c>
      <c r="B6">
        <v>2</v>
      </c>
      <c r="C6">
        <v>2</v>
      </c>
      <c r="D6">
        <v>2</v>
      </c>
      <c r="E6">
        <v>3</v>
      </c>
      <c r="G6" s="1">
        <f t="shared" si="2"/>
        <v>2.2222222222222223</v>
      </c>
      <c r="I6" s="1">
        <f t="shared" si="1"/>
        <v>0</v>
      </c>
    </row>
    <row r="7" spans="1:9" x14ac:dyDescent="0.3">
      <c r="A7" t="s">
        <v>58</v>
      </c>
      <c r="B7">
        <v>2</v>
      </c>
      <c r="C7">
        <v>1</v>
      </c>
      <c r="D7">
        <v>1</v>
      </c>
      <c r="E7">
        <v>5</v>
      </c>
      <c r="G7" s="1">
        <f t="shared" si="2"/>
        <v>2.2222222222222223</v>
      </c>
      <c r="I7" s="1">
        <f t="shared" si="1"/>
        <v>0</v>
      </c>
    </row>
    <row r="8" spans="1:9" x14ac:dyDescent="0.3">
      <c r="A8" t="s">
        <v>59</v>
      </c>
      <c r="B8">
        <v>2</v>
      </c>
      <c r="C8">
        <v>2</v>
      </c>
      <c r="D8">
        <v>3</v>
      </c>
      <c r="E8">
        <v>4</v>
      </c>
      <c r="G8" s="1">
        <f t="shared" si="2"/>
        <v>2.6666666666666665</v>
      </c>
      <c r="I8" s="1">
        <f t="shared" si="1"/>
        <v>0</v>
      </c>
    </row>
    <row r="9" spans="1:9" x14ac:dyDescent="0.3">
      <c r="A9" t="s">
        <v>60</v>
      </c>
      <c r="B9">
        <v>1</v>
      </c>
      <c r="C9">
        <v>1</v>
      </c>
      <c r="D9">
        <v>0</v>
      </c>
      <c r="E9">
        <v>3</v>
      </c>
      <c r="G9" s="1">
        <f t="shared" si="2"/>
        <v>1.2222222222222223</v>
      </c>
      <c r="I9" s="1">
        <f t="shared" si="1"/>
        <v>0</v>
      </c>
    </row>
    <row r="10" spans="1:9" x14ac:dyDescent="0.3">
      <c r="A10" t="s">
        <v>84</v>
      </c>
      <c r="B10">
        <v>1</v>
      </c>
      <c r="C10">
        <v>1</v>
      </c>
      <c r="D10">
        <v>1</v>
      </c>
      <c r="E10">
        <v>2</v>
      </c>
      <c r="G10" s="1">
        <f t="shared" si="2"/>
        <v>1.2222222222222223</v>
      </c>
      <c r="I10" s="1">
        <f t="shared" si="1"/>
        <v>0</v>
      </c>
    </row>
    <row r="11" spans="1:9" x14ac:dyDescent="0.3">
      <c r="A11" t="s">
        <v>89</v>
      </c>
      <c r="B11">
        <v>0</v>
      </c>
      <c r="C11">
        <v>0</v>
      </c>
      <c r="D11">
        <v>0</v>
      </c>
      <c r="E11">
        <v>0</v>
      </c>
      <c r="G11" s="1">
        <f t="shared" si="2"/>
        <v>0</v>
      </c>
      <c r="I11" s="1">
        <f t="shared" si="1"/>
        <v>0</v>
      </c>
    </row>
    <row r="12" spans="1:9" x14ac:dyDescent="0.3">
      <c r="G12" s="11" t="s">
        <v>104</v>
      </c>
      <c r="H12" s="11"/>
      <c r="I12" s="1">
        <f>SUM(I3:I11)</f>
        <v>0</v>
      </c>
    </row>
  </sheetData>
  <mergeCells count="2">
    <mergeCell ref="A1:I1"/>
    <mergeCell ref="G12:H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4" sqref="E4"/>
    </sheetView>
  </sheetViews>
  <sheetFormatPr defaultRowHeight="14.4" x14ac:dyDescent="0.3"/>
  <cols>
    <col min="1" max="1" width="56.44140625" customWidth="1"/>
    <col min="2" max="2" width="14.6640625" customWidth="1"/>
    <col min="3" max="3" width="11.5546875" customWidth="1"/>
    <col min="5" max="5" width="11.109375" customWidth="1"/>
  </cols>
  <sheetData>
    <row r="1" spans="1:6" ht="25.5" customHeight="1" x14ac:dyDescent="0.3">
      <c r="A1" s="8" t="s">
        <v>99</v>
      </c>
    </row>
    <row r="2" spans="1:6" x14ac:dyDescent="0.3">
      <c r="B2" s="12" t="s">
        <v>78</v>
      </c>
      <c r="C2" s="12"/>
      <c r="D2" s="12"/>
    </row>
    <row r="3" spans="1:6" ht="28.8" x14ac:dyDescent="0.3">
      <c r="A3" t="s">
        <v>61</v>
      </c>
      <c r="B3" s="2" t="s">
        <v>62</v>
      </c>
      <c r="C3" s="2" t="s">
        <v>1</v>
      </c>
      <c r="D3" t="s">
        <v>79</v>
      </c>
      <c r="E3" t="s">
        <v>88</v>
      </c>
      <c r="F3" t="s">
        <v>85</v>
      </c>
    </row>
    <row r="4" spans="1:6" x14ac:dyDescent="0.3">
      <c r="A4" t="s">
        <v>63</v>
      </c>
      <c r="B4">
        <v>8</v>
      </c>
      <c r="C4">
        <v>3</v>
      </c>
      <c r="D4">
        <f>AVERAGE(B4:C4)</f>
        <v>5.5</v>
      </c>
      <c r="F4" s="1">
        <f>D4*E4/100</f>
        <v>0</v>
      </c>
    </row>
    <row r="5" spans="1:6" x14ac:dyDescent="0.3">
      <c r="A5" t="s">
        <v>64</v>
      </c>
      <c r="B5">
        <v>6</v>
      </c>
      <c r="C5">
        <v>3</v>
      </c>
      <c r="D5">
        <f t="shared" ref="D5:D18" si="0">AVERAGE(B5:C5)</f>
        <v>4.5</v>
      </c>
      <c r="F5" s="1">
        <f t="shared" ref="F5:F18" si="1">D5*E5/100</f>
        <v>0</v>
      </c>
    </row>
    <row r="6" spans="1:6" x14ac:dyDescent="0.3">
      <c r="A6" t="s">
        <v>65</v>
      </c>
      <c r="B6">
        <v>5</v>
      </c>
      <c r="C6">
        <v>6</v>
      </c>
      <c r="D6">
        <f t="shared" si="0"/>
        <v>5.5</v>
      </c>
      <c r="F6" s="1">
        <f t="shared" si="1"/>
        <v>0</v>
      </c>
    </row>
    <row r="7" spans="1:6" x14ac:dyDescent="0.3">
      <c r="A7" t="s">
        <v>66</v>
      </c>
      <c r="B7">
        <v>4</v>
      </c>
      <c r="C7">
        <v>4</v>
      </c>
      <c r="D7">
        <f t="shared" si="0"/>
        <v>4</v>
      </c>
      <c r="F7" s="1">
        <f t="shared" si="1"/>
        <v>0</v>
      </c>
    </row>
    <row r="8" spans="1:6" x14ac:dyDescent="0.3">
      <c r="A8" t="s">
        <v>67</v>
      </c>
      <c r="B8">
        <v>5</v>
      </c>
      <c r="C8">
        <v>6</v>
      </c>
      <c r="D8">
        <f t="shared" si="0"/>
        <v>5.5</v>
      </c>
      <c r="F8" s="1">
        <f t="shared" si="1"/>
        <v>0</v>
      </c>
    </row>
    <row r="9" spans="1:6" x14ac:dyDescent="0.3">
      <c r="A9" t="s">
        <v>68</v>
      </c>
      <c r="B9">
        <v>4</v>
      </c>
      <c r="C9">
        <v>5</v>
      </c>
      <c r="D9">
        <f t="shared" si="0"/>
        <v>4.5</v>
      </c>
      <c r="F9" s="1">
        <f t="shared" si="1"/>
        <v>0</v>
      </c>
    </row>
    <row r="10" spans="1:6" x14ac:dyDescent="0.3">
      <c r="A10" t="s">
        <v>69</v>
      </c>
      <c r="B10">
        <v>4</v>
      </c>
      <c r="C10">
        <v>4</v>
      </c>
      <c r="D10">
        <f t="shared" si="0"/>
        <v>4</v>
      </c>
      <c r="F10" s="1">
        <f t="shared" si="1"/>
        <v>0</v>
      </c>
    </row>
    <row r="11" spans="1:6" x14ac:dyDescent="0.3">
      <c r="A11" t="s">
        <v>70</v>
      </c>
      <c r="B11">
        <v>4</v>
      </c>
      <c r="C11">
        <v>4</v>
      </c>
      <c r="D11">
        <f t="shared" si="0"/>
        <v>4</v>
      </c>
      <c r="F11" s="1">
        <f t="shared" si="1"/>
        <v>0</v>
      </c>
    </row>
    <row r="12" spans="1:6" x14ac:dyDescent="0.3">
      <c r="A12" t="s">
        <v>71</v>
      </c>
      <c r="B12">
        <v>7</v>
      </c>
      <c r="C12">
        <v>9</v>
      </c>
      <c r="D12">
        <f t="shared" si="0"/>
        <v>8</v>
      </c>
      <c r="F12" s="1">
        <f t="shared" si="1"/>
        <v>0</v>
      </c>
    </row>
    <row r="13" spans="1:6" x14ac:dyDescent="0.3">
      <c r="A13" t="s">
        <v>72</v>
      </c>
      <c r="B13">
        <v>7</v>
      </c>
      <c r="C13">
        <v>5</v>
      </c>
      <c r="D13">
        <f t="shared" si="0"/>
        <v>6</v>
      </c>
      <c r="F13" s="1">
        <f t="shared" si="1"/>
        <v>0</v>
      </c>
    </row>
    <row r="14" spans="1:6" x14ac:dyDescent="0.3">
      <c r="A14" t="s">
        <v>73</v>
      </c>
      <c r="B14">
        <v>2</v>
      </c>
      <c r="C14">
        <v>4</v>
      </c>
      <c r="D14">
        <f t="shared" si="0"/>
        <v>3</v>
      </c>
      <c r="F14" s="1">
        <f t="shared" si="1"/>
        <v>0</v>
      </c>
    </row>
    <row r="15" spans="1:6" x14ac:dyDescent="0.3">
      <c r="A15" t="s">
        <v>74</v>
      </c>
      <c r="B15">
        <v>0</v>
      </c>
      <c r="C15">
        <v>1</v>
      </c>
      <c r="D15">
        <f t="shared" si="0"/>
        <v>0.5</v>
      </c>
      <c r="F15" s="1">
        <f t="shared" si="1"/>
        <v>0</v>
      </c>
    </row>
    <row r="16" spans="1:6" x14ac:dyDescent="0.3">
      <c r="A16" t="s">
        <v>75</v>
      </c>
      <c r="B16">
        <v>0</v>
      </c>
      <c r="C16">
        <v>0</v>
      </c>
      <c r="D16">
        <f t="shared" si="0"/>
        <v>0</v>
      </c>
      <c r="F16" s="1">
        <f t="shared" si="1"/>
        <v>0</v>
      </c>
    </row>
    <row r="17" spans="1:6" x14ac:dyDescent="0.3">
      <c r="A17" t="s">
        <v>76</v>
      </c>
      <c r="B17">
        <v>5</v>
      </c>
      <c r="C17">
        <v>5</v>
      </c>
      <c r="D17">
        <f t="shared" si="0"/>
        <v>5</v>
      </c>
      <c r="F17" s="1">
        <f t="shared" si="1"/>
        <v>0</v>
      </c>
    </row>
    <row r="18" spans="1:6" x14ac:dyDescent="0.3">
      <c r="A18" t="s">
        <v>77</v>
      </c>
      <c r="B18">
        <v>7</v>
      </c>
      <c r="C18">
        <v>2</v>
      </c>
      <c r="D18">
        <f t="shared" si="0"/>
        <v>4.5</v>
      </c>
      <c r="F18" s="1">
        <f t="shared" si="1"/>
        <v>0</v>
      </c>
    </row>
    <row r="19" spans="1:6" x14ac:dyDescent="0.3">
      <c r="E19" s="4" t="s">
        <v>86</v>
      </c>
      <c r="F19" s="1">
        <f>SUM(F4:F18)</f>
        <v>0</v>
      </c>
    </row>
  </sheetData>
  <mergeCells count="1"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C16" sqref="C16"/>
    </sheetView>
  </sheetViews>
  <sheetFormatPr defaultRowHeight="14.4" x14ac:dyDescent="0.3"/>
  <cols>
    <col min="1" max="1" width="45.44140625" customWidth="1"/>
    <col min="2" max="2" width="25.88671875" customWidth="1"/>
    <col min="3" max="3" width="36.6640625" customWidth="1"/>
  </cols>
  <sheetData>
    <row r="1" spans="1:2" ht="15.6" x14ac:dyDescent="0.3">
      <c r="A1" s="9" t="s">
        <v>101</v>
      </c>
    </row>
    <row r="3" spans="1:2" ht="28.8" x14ac:dyDescent="0.3">
      <c r="A3" s="2" t="s">
        <v>97</v>
      </c>
      <c r="B3" s="6">
        <f>'1. Land-cover impacts_wetland'!K73</f>
        <v>0</v>
      </c>
    </row>
    <row r="4" spans="1:2" ht="28.8" x14ac:dyDescent="0.3">
      <c r="A4" s="2" t="s">
        <v>98</v>
      </c>
      <c r="B4" s="6">
        <f>'3. Impacts upstream catchment'!F19</f>
        <v>0</v>
      </c>
    </row>
    <row r="5" spans="1:2" x14ac:dyDescent="0.3">
      <c r="A5" s="2" t="s">
        <v>95</v>
      </c>
      <c r="B5" s="6">
        <f>B3*2/3+B4*1/3</f>
        <v>0</v>
      </c>
    </row>
    <row r="6" spans="1:2" ht="50.25" customHeight="1" x14ac:dyDescent="0.3">
      <c r="A6" s="2" t="s">
        <v>96</v>
      </c>
      <c r="B6" s="6"/>
    </row>
    <row r="8" spans="1:2" ht="28.8" x14ac:dyDescent="0.3">
      <c r="A8" s="2" t="s">
        <v>102</v>
      </c>
      <c r="B8" s="5"/>
    </row>
    <row r="9" spans="1:2" ht="59.25" customHeight="1" x14ac:dyDescent="0.3">
      <c r="A9" s="7" t="s">
        <v>103</v>
      </c>
    </row>
    <row r="10" spans="1:2" x14ac:dyDescent="0.3">
      <c r="A10" s="2" t="s">
        <v>90</v>
      </c>
    </row>
    <row r="11" spans="1:2" x14ac:dyDescent="0.3">
      <c r="A11" s="2" t="s">
        <v>91</v>
      </c>
    </row>
    <row r="12" spans="1:2" x14ac:dyDescent="0.3">
      <c r="A12" s="2" t="s">
        <v>92</v>
      </c>
    </row>
    <row r="13" spans="1:2" x14ac:dyDescent="0.3">
      <c r="A13" s="2" t="s">
        <v>93</v>
      </c>
    </row>
    <row r="14" spans="1:2" x14ac:dyDescent="0.3">
      <c r="A14" s="2" t="s">
        <v>94</v>
      </c>
    </row>
  </sheetData>
  <dataValidations count="1">
    <dataValidation type="list" allowBlank="1" showInputMessage="1" showErrorMessage="1" promptTitle="trajectory of change" sqref="B8">
      <formula1>trajectory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1. Land-cover impacts_wetland</vt:lpstr>
      <vt:lpstr>2. Other impacts in wetland</vt:lpstr>
      <vt:lpstr>3. Impacts upstream catchment</vt:lpstr>
      <vt:lpstr>4.Combined on-site and upstream</vt:lpstr>
      <vt:lpstr>trajectory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Kotze</dc:creator>
  <cp:lastModifiedBy>kirsten.mahood</cp:lastModifiedBy>
  <cp:lastPrinted>2017-07-14T08:56:23Z</cp:lastPrinted>
  <dcterms:created xsi:type="dcterms:W3CDTF">2015-06-26T23:44:23Z</dcterms:created>
  <dcterms:modified xsi:type="dcterms:W3CDTF">2017-07-14T08:59:01Z</dcterms:modified>
</cp:coreProperties>
</file>