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Z:\GT\GT0471_WRC_Transboundary_Community_Biomonitoring\Work\Tools Development\Final Docs\Wetlands\"/>
    </mc:Choice>
  </mc:AlternateContent>
  <bookViews>
    <workbookView xWindow="0" yWindow="0" windowWidth="23040" windowHeight="9060" tabRatio="738" activeTab="3"/>
  </bookViews>
  <sheets>
    <sheet name="Impacts - on-site in wetland " sheetId="1" r:id="rId1"/>
    <sheet name="Impacts - upslope catchment" sheetId="3" r:id="rId2"/>
    <sheet name="Combined on-site &amp; catchment" sheetId="4" r:id="rId3"/>
    <sheet name="Present Ecological State" sheetId="5" r:id="rId4"/>
  </sheets>
  <externalReferences>
    <externalReference r:id="rId5"/>
  </externalReferences>
  <definedNames>
    <definedName name="ratings2">'[1]list-ratings'!$A$10:$A$20</definedName>
    <definedName name="trajectory">'Combined on-site &amp; catchment'!$A$14:$A$18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1" l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9" i="1"/>
  <c r="F18" i="3"/>
  <c r="F17" i="3"/>
  <c r="F15" i="3"/>
  <c r="F14" i="3"/>
  <c r="F13" i="3"/>
  <c r="F12" i="3"/>
  <c r="F11" i="3"/>
  <c r="F10" i="3"/>
  <c r="F8" i="3"/>
  <c r="F7" i="3"/>
  <c r="F6" i="3"/>
  <c r="F5" i="3"/>
  <c r="F4" i="3"/>
  <c r="P27" i="5" l="1"/>
  <c r="O27" i="5"/>
  <c r="N27" i="5"/>
  <c r="M27" i="5"/>
  <c r="L27" i="5"/>
  <c r="K27" i="5"/>
  <c r="J27" i="5"/>
  <c r="I27" i="5"/>
  <c r="H27" i="5"/>
  <c r="G27" i="5"/>
  <c r="P26" i="5"/>
  <c r="O26" i="5"/>
  <c r="N26" i="5"/>
  <c r="M26" i="5"/>
  <c r="L26" i="5"/>
  <c r="K26" i="5"/>
  <c r="J26" i="5"/>
  <c r="I26" i="5"/>
  <c r="H26" i="5"/>
  <c r="G26" i="5"/>
  <c r="P25" i="5"/>
  <c r="O25" i="5"/>
  <c r="N25" i="5"/>
  <c r="M25" i="5"/>
  <c r="L25" i="5"/>
  <c r="K25" i="5"/>
  <c r="J25" i="5"/>
  <c r="I25" i="5"/>
  <c r="H25" i="5"/>
  <c r="G25" i="5"/>
  <c r="P24" i="5"/>
  <c r="O24" i="5"/>
  <c r="N24" i="5"/>
  <c r="M24" i="5"/>
  <c r="L24" i="5"/>
  <c r="K24" i="5"/>
  <c r="J24" i="5"/>
  <c r="I24" i="5"/>
  <c r="H24" i="5"/>
  <c r="G24" i="5"/>
  <c r="P23" i="5"/>
  <c r="O23" i="5"/>
  <c r="N23" i="5"/>
  <c r="M23" i="5"/>
  <c r="L23" i="5"/>
  <c r="K23" i="5"/>
  <c r="J23" i="5"/>
  <c r="I23" i="5"/>
  <c r="H23" i="5"/>
  <c r="G23" i="5"/>
  <c r="P22" i="5"/>
  <c r="O22" i="5"/>
  <c r="N22" i="5"/>
  <c r="M22" i="5"/>
  <c r="L22" i="5"/>
  <c r="K22" i="5"/>
  <c r="J22" i="5"/>
  <c r="I22" i="5"/>
  <c r="H22" i="5"/>
  <c r="G22" i="5"/>
  <c r="P21" i="5"/>
  <c r="O21" i="5"/>
  <c r="N21" i="5"/>
  <c r="M21" i="5"/>
  <c r="L21" i="5"/>
  <c r="K21" i="5"/>
  <c r="J21" i="5"/>
  <c r="I21" i="5"/>
  <c r="H21" i="5"/>
  <c r="G21" i="5"/>
  <c r="P20" i="5"/>
  <c r="O20" i="5"/>
  <c r="N20" i="5"/>
  <c r="M20" i="5"/>
  <c r="L20" i="5"/>
  <c r="K20" i="5"/>
  <c r="J20" i="5"/>
  <c r="I20" i="5"/>
  <c r="H20" i="5"/>
  <c r="G20" i="5"/>
  <c r="P19" i="5"/>
  <c r="O19" i="5"/>
  <c r="N19" i="5"/>
  <c r="M19" i="5"/>
  <c r="L19" i="5"/>
  <c r="K19" i="5"/>
  <c r="J19" i="5"/>
  <c r="I19" i="5"/>
  <c r="H19" i="5"/>
  <c r="G19" i="5"/>
  <c r="P18" i="5"/>
  <c r="O18" i="5"/>
  <c r="N18" i="5"/>
  <c r="M18" i="5"/>
  <c r="L18" i="5"/>
  <c r="K18" i="5"/>
  <c r="J18" i="5"/>
  <c r="I18" i="5"/>
  <c r="H18" i="5"/>
  <c r="G18" i="5"/>
  <c r="F76" i="1" l="1"/>
  <c r="F75" i="1"/>
  <c r="F74" i="1"/>
  <c r="F73" i="1"/>
  <c r="I73" i="1" s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I75" i="1"/>
  <c r="I74" i="1"/>
  <c r="I72" i="1"/>
  <c r="I76" i="1" l="1"/>
  <c r="I71" i="1"/>
  <c r="I70" i="1"/>
  <c r="D18" i="3" l="1"/>
  <c r="D17" i="3"/>
  <c r="D16" i="3"/>
  <c r="F16" i="3" s="1"/>
  <c r="D15" i="3"/>
  <c r="D14" i="3"/>
  <c r="D13" i="3"/>
  <c r="D12" i="3"/>
  <c r="D11" i="3"/>
  <c r="D10" i="3"/>
  <c r="D9" i="3"/>
  <c r="F9" i="3" s="1"/>
  <c r="D8" i="3"/>
  <c r="D7" i="3"/>
  <c r="D6" i="3"/>
  <c r="D5" i="3"/>
  <c r="D4" i="3"/>
  <c r="F19" i="3" l="1"/>
  <c r="F23" i="3" s="1"/>
  <c r="E4" i="4" s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K43" i="1" s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K5" i="1" s="1"/>
  <c r="I19" i="1"/>
  <c r="K78" i="1" l="1"/>
  <c r="E3" i="4" s="1"/>
  <c r="E5" i="4" s="1"/>
  <c r="E6" i="4" s="1"/>
</calcChain>
</file>

<file path=xl/sharedStrings.xml><?xml version="1.0" encoding="utf-8"?>
<sst xmlns="http://schemas.openxmlformats.org/spreadsheetml/2006/main" count="188" uniqueCount="145">
  <si>
    <t>Water quality</t>
  </si>
  <si>
    <t>Unmaintained perennial pastures</t>
  </si>
  <si>
    <t>Tree plantations</t>
  </si>
  <si>
    <t>Plantations of eucalypt trees</t>
  </si>
  <si>
    <t>Plantations of pine, wattle or poplar trees</t>
  </si>
  <si>
    <t>Dense infestations of invasive alien plants</t>
  </si>
  <si>
    <t>Infestation of eucalypt trees</t>
  </si>
  <si>
    <t>Infestation of pine, wattle or poplar trees</t>
  </si>
  <si>
    <t>Infestation of American brambles or other herbaceous invasive alien plants</t>
  </si>
  <si>
    <t>Erosion gullies</t>
  </si>
  <si>
    <t>Erosion gully with negligible vegetation colonization</t>
  </si>
  <si>
    <t>Erosion gully colonized with vegetation (mainly alien species)</t>
  </si>
  <si>
    <t>Erosion gully colonized with vegetation (mainly indigenous species)</t>
  </si>
  <si>
    <t>Infrastructure (Urban and roads)</t>
  </si>
  <si>
    <t>Formal residential</t>
  </si>
  <si>
    <t>Informal residential</t>
  </si>
  <si>
    <t>Commercial/industrial</t>
  </si>
  <si>
    <t>Infilling without infrastructure</t>
  </si>
  <si>
    <t>Natural sediment/soil used as infill</t>
  </si>
  <si>
    <t>Landfill material or solid waste (e.g. concrete rubble, plastic)</t>
  </si>
  <si>
    <t>Mine dumps (spoil from the mining of underlying rock)</t>
  </si>
  <si>
    <t xml:space="preserve">Mines and quarries </t>
  </si>
  <si>
    <t>Mining of clay or sand</t>
  </si>
  <si>
    <t>Mining of underlying rock</t>
  </si>
  <si>
    <t>Sports fields or gardens on the original wetland ground surface</t>
  </si>
  <si>
    <t>Sports fields or gardens on wetland which has been infilled</t>
  </si>
  <si>
    <t>Recent sediment deposits</t>
  </si>
  <si>
    <t>Dams, ponds and areas where were water supply has been artificially sustained</t>
  </si>
  <si>
    <t xml:space="preserve">Deep flooding by dams/ artificial ponds or upstream of embankments, not used for aquaculture </t>
  </si>
  <si>
    <t xml:space="preserve">Deep flooding by dams/ artificial ponds or upstream of embankments, used for aquaculture </t>
  </si>
  <si>
    <t>Paddy fields</t>
  </si>
  <si>
    <t>Hydrology</t>
  </si>
  <si>
    <t>Vegetation</t>
  </si>
  <si>
    <t>Land-covers in the wetland’s catchment</t>
  </si>
  <si>
    <t>Water quantity &amp; pattern</t>
  </si>
  <si>
    <t>Tree plantations, eucalypt</t>
  </si>
  <si>
    <t>Tree plantations, pine, wattle or poplar</t>
  </si>
  <si>
    <t xml:space="preserve">Orchards </t>
  </si>
  <si>
    <t>Vineyards</t>
  </si>
  <si>
    <t>Annual commercial (row) crops, irrigated</t>
  </si>
  <si>
    <t>Annual commercial (row) crops, not irrigated</t>
  </si>
  <si>
    <t>Annual subsistence crops</t>
  </si>
  <si>
    <t>Sugarcane</t>
  </si>
  <si>
    <t>Mines and quarries</t>
  </si>
  <si>
    <t>Built up dense settlements, roads railway lines and airfields</t>
  </si>
  <si>
    <t>Golf courses, sports fields &amp; low density settlements</t>
  </si>
  <si>
    <t>Old lands/ semi-natural vegetation</t>
  </si>
  <si>
    <t>Natural vegetation</t>
  </si>
  <si>
    <t>Eroded areas</t>
  </si>
  <si>
    <t>Dams</t>
  </si>
  <si>
    <t>Impact intensity</t>
  </si>
  <si>
    <t>Overall</t>
  </si>
  <si>
    <t>Magnitude</t>
  </si>
  <si>
    <t>TOTAL MAGNITUDE OF IMPACT:</t>
  </si>
  <si>
    <t>Extent (%)</t>
  </si>
  <si>
    <t>Large improvement</t>
  </si>
  <si>
    <t>Slight improvement</t>
  </si>
  <si>
    <t>Remain the same</t>
  </si>
  <si>
    <t>Slight decline</t>
  </si>
  <si>
    <t>Large decline</t>
  </si>
  <si>
    <t>Combined overall magnitude of impacts:</t>
  </si>
  <si>
    <t>Any impacts on the wetland which you consider to have been omitted or important influencing factors which have not been accounted for:</t>
  </si>
  <si>
    <t>Total magnitude of impact from impacts within the wetland:</t>
  </si>
  <si>
    <t>Total magnitude of impact from impacts in the wetland's upstream catchment:</t>
  </si>
  <si>
    <t>TRAJECTORY OF ANTICIPATED CHANGE OVER THE NEXT 5 YEARS:</t>
  </si>
  <si>
    <t>Supporting motivation:</t>
  </si>
  <si>
    <t xml:space="preserve">Conventional tillage, with severe artificial drainage   </t>
  </si>
  <si>
    <t xml:space="preserve">Conventional tillage, with moderate artificial drainage </t>
  </si>
  <si>
    <t>Conventional tillage, with negligible artificial drainage</t>
  </si>
  <si>
    <t xml:space="preserve">Minimum tillage, with severe artificial drainage  </t>
  </si>
  <si>
    <t xml:space="preserve">Minimum tillage, with moderate artificial drainage </t>
  </si>
  <si>
    <t>Minimum tillage, with negligible artificial drainage</t>
  </si>
  <si>
    <t>With severe artificial drainage</t>
  </si>
  <si>
    <t>With moderate artificial drainage</t>
  </si>
  <si>
    <t>With negligible artificial drainage</t>
  </si>
  <si>
    <t>Overall impact score range</t>
  </si>
  <si>
    <t>Impact category</t>
  </si>
  <si>
    <t>Description</t>
  </si>
  <si>
    <t>PES category</t>
  </si>
  <si>
    <t>0-0.9</t>
  </si>
  <si>
    <t>None</t>
  </si>
  <si>
    <t>No discernible modification or the modification is such that it has no impact on wetland integrity.</t>
  </si>
  <si>
    <t>A</t>
  </si>
  <si>
    <t>1-1.9</t>
  </si>
  <si>
    <t>Small</t>
  </si>
  <si>
    <t xml:space="preserve">Although identifiable, the impact of this modification on wetland integrity is small.  </t>
  </si>
  <si>
    <t>B</t>
  </si>
  <si>
    <t>2-3.9</t>
  </si>
  <si>
    <t>Moderate</t>
  </si>
  <si>
    <t>The impact of this modification on wetland integrity is clearly identifiable, but limited.</t>
  </si>
  <si>
    <t>C</t>
  </si>
  <si>
    <t>4-5.9</t>
  </si>
  <si>
    <t>Large</t>
  </si>
  <si>
    <t>The modification has a clearly detrimental impact on wetland integrity.  Approximately 50% of wetland integrity has been lost.</t>
  </si>
  <si>
    <t>D</t>
  </si>
  <si>
    <t>6-7.9</t>
  </si>
  <si>
    <t>Serious</t>
  </si>
  <si>
    <t>The modification has a clearly adverse effect on this component of habitat integrity.  Well in excess of 50% of the wetland integrity has been lost.</t>
  </si>
  <si>
    <t>E</t>
  </si>
  <si>
    <t>Critical</t>
  </si>
  <si>
    <t>The modification is present in such a way that the ecosystem processes of this component of wetland health are totally / almost totally destroyed.</t>
  </si>
  <si>
    <t>F</t>
  </si>
  <si>
    <t>Geomorphology</t>
  </si>
  <si>
    <t>Mineral</t>
  </si>
  <si>
    <t>Organic</t>
  </si>
  <si>
    <t>Recent sediment deposition (shallow, with wetland conditions persisting, although diminished)</t>
  </si>
  <si>
    <t>Recent sediment deposition (deep, resulting in loss of wetland conditions)</t>
  </si>
  <si>
    <t>Conventional tillage, with moderate artificial drainage</t>
  </si>
  <si>
    <t>Land-cover / disturbance types</t>
  </si>
  <si>
    <r>
      <t>Intensity of impact</t>
    </r>
    <r>
      <rPr>
        <b/>
        <sz val="11"/>
        <color theme="1"/>
        <rFont val="Calibri"/>
        <family val="2"/>
        <scheme val="minor"/>
      </rPr>
      <t xml:space="preserve"> scores</t>
    </r>
  </si>
  <si>
    <t>Annual crops, commercial, irrigated</t>
  </si>
  <si>
    <t>Annual crops, commercial, not irrigate</t>
  </si>
  <si>
    <t>Annual crops, subsistence</t>
  </si>
  <si>
    <t>Orchards</t>
  </si>
  <si>
    <t>Planted pastures, annual</t>
  </si>
  <si>
    <t>Planted pastures, perennial</t>
  </si>
  <si>
    <t>Recently abandoned lands</t>
  </si>
  <si>
    <r>
      <t>Old abandoned lands</t>
    </r>
    <r>
      <rPr>
        <sz val="11"/>
        <color theme="1"/>
        <rFont val="Calibri"/>
        <family val="2"/>
        <scheme val="minor"/>
      </rPr>
      <t>/ semi-natural areas</t>
    </r>
  </si>
  <si>
    <t>Sports fields or gardens</t>
  </si>
  <si>
    <t>Seepage downslope of dams or embankments or areas where water supply has become more sustained (e.g. from irrigation return flows)</t>
  </si>
  <si>
    <t>Overall Impact</t>
  </si>
  <si>
    <t>Present Ecological State Category (see next table)</t>
  </si>
  <si>
    <t>o</t>
  </si>
  <si>
    <t>Natural area of wetland into which the point-source release of untreated or poorly treated wastewater flows</t>
  </si>
  <si>
    <t>Natural area of wetland into which the point-source release of treated wastewater flows</t>
  </si>
  <si>
    <t>Natural area of wetland which is burnt every year (e.g. as part of a firebreak)</t>
  </si>
  <si>
    <t>Natural area of wetland affected by scattered invasive alien plants or other minor impacts</t>
  </si>
  <si>
    <t>Natural, drained</t>
  </si>
  <si>
    <t>Natural, frequently burnt</t>
  </si>
  <si>
    <t>Natural, with minor impacts</t>
  </si>
  <si>
    <t>Natural</t>
  </si>
  <si>
    <t>Natural, with negligible/no artificial drainage or other impacts</t>
  </si>
  <si>
    <t>TOTAL MAGNITUDE OF IMPACT ADJUSTED FOR THE MODERATING INFLUENCE OF THE BUFFER:</t>
  </si>
  <si>
    <t>Table 5: Summary of the overall impacts on the wetland and trajectory of anticipated change</t>
  </si>
  <si>
    <t>Table 6: Overall impact score categories and corresponding Present Ecological State (PES) categories (modified from MacFarlane 2009)</t>
  </si>
  <si>
    <t>Table 3: Impact on the wetland of land-cover types present within the wetland</t>
  </si>
  <si>
    <t>Table 4: Impact on the wetland of land-cover types present within the wetland's upslope catchment</t>
  </si>
  <si>
    <t>8.0-10</t>
  </si>
  <si>
    <t xml:space="preserve">Extent of buffer around the wetland </t>
  </si>
  <si>
    <t>(Low = 1;   Moderately low= 0.9;    Intermediate = 0.8;   Moderately high= 0.7;   High = 0.6)</t>
  </si>
  <si>
    <t>Natural, with point source wastewater input</t>
  </si>
  <si>
    <t>Roads</t>
  </si>
  <si>
    <t>Total impacts from within the wetland</t>
  </si>
  <si>
    <t>Shallow flooding by dams/ artificial ponds or upstream of embankments in the unit</t>
  </si>
  <si>
    <t>Conventional tillage, with severe artificial drainage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</si>
</sst>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/>
      <bottom style="thin">
        <color indexed="59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6" xfId="0" applyBorder="1"/>
    <xf numFmtId="164" fontId="0" fillId="0" borderId="6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8" xfId="0" applyBorder="1" applyAlignment="1">
      <alignment wrapText="1"/>
    </xf>
    <xf numFmtId="164" fontId="0" fillId="0" borderId="18" xfId="0" applyNumberFormat="1" applyBorder="1"/>
    <xf numFmtId="164" fontId="0" fillId="0" borderId="19" xfId="0" applyNumberFormat="1" applyBorder="1"/>
    <xf numFmtId="0" fontId="0" fillId="0" borderId="18" xfId="0" applyBorder="1"/>
    <xf numFmtId="164" fontId="0" fillId="0" borderId="12" xfId="0" applyNumberFormat="1" applyFill="1" applyBorder="1"/>
    <xf numFmtId="164" fontId="0" fillId="0" borderId="6" xfId="0" applyNumberFormat="1" applyFill="1" applyBorder="1"/>
    <xf numFmtId="0" fontId="0" fillId="0" borderId="0" xfId="0" applyBorder="1"/>
    <xf numFmtId="0" fontId="0" fillId="0" borderId="8" xfId="0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5" xfId="0" applyFont="1" applyBorder="1"/>
    <xf numFmtId="0" fontId="0" fillId="0" borderId="17" xfId="0" applyBorder="1"/>
    <xf numFmtId="0" fontId="1" fillId="0" borderId="11" xfId="0" applyFont="1" applyBorder="1"/>
    <xf numFmtId="0" fontId="1" fillId="0" borderId="12" xfId="0" applyFont="1" applyBorder="1" applyAlignment="1">
      <alignment wrapText="1"/>
    </xf>
    <xf numFmtId="164" fontId="1" fillId="0" borderId="6" xfId="0" applyNumberFormat="1" applyFont="1" applyBorder="1"/>
    <xf numFmtId="164" fontId="1" fillId="0" borderId="9" xfId="0" applyNumberFormat="1" applyFont="1" applyBorder="1"/>
    <xf numFmtId="164" fontId="1" fillId="0" borderId="12" xfId="0" applyNumberFormat="1" applyFont="1" applyBorder="1"/>
    <xf numFmtId="164" fontId="1" fillId="0" borderId="18" xfId="0" applyNumberFormat="1" applyFont="1" applyBorder="1"/>
    <xf numFmtId="164" fontId="1" fillId="0" borderId="12" xfId="0" applyNumberFormat="1" applyFont="1" applyFill="1" applyBorder="1"/>
    <xf numFmtId="0" fontId="0" fillId="0" borderId="24" xfId="0" applyBorder="1"/>
    <xf numFmtId="0" fontId="1" fillId="0" borderId="23" xfId="0" applyFont="1" applyBorder="1" applyAlignment="1">
      <alignment horizontal="right" wrapText="1"/>
    </xf>
    <xf numFmtId="164" fontId="0" fillId="0" borderId="0" xfId="0" applyNumberForma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vertical="center" wrapText="1"/>
    </xf>
    <xf numFmtId="0" fontId="0" fillId="7" borderId="4" xfId="0" applyFont="1" applyFill="1" applyBorder="1" applyAlignment="1">
      <alignment horizontal="center" vertical="center" wrapText="1"/>
    </xf>
    <xf numFmtId="164" fontId="0" fillId="0" borderId="15" xfId="0" applyNumberFormat="1" applyBorder="1"/>
    <xf numFmtId="164" fontId="0" fillId="0" borderId="1" xfId="0" applyNumberFormat="1" applyBorder="1"/>
    <xf numFmtId="2" fontId="5" fillId="7" borderId="3" xfId="0" applyNumberFormat="1" applyFont="1" applyFill="1" applyBorder="1" applyAlignment="1">
      <alignment horizontal="center" vertical="center" wrapText="1"/>
    </xf>
    <xf numFmtId="164" fontId="0" fillId="8" borderId="34" xfId="0" applyNumberFormat="1" applyFill="1" applyBorder="1" applyProtection="1">
      <protection locked="0"/>
    </xf>
    <xf numFmtId="0" fontId="0" fillId="9" borderId="3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36" xfId="0" applyFont="1" applyBorder="1" applyAlignment="1">
      <alignment wrapText="1"/>
    </xf>
    <xf numFmtId="0" fontId="1" fillId="0" borderId="37" xfId="0" applyFont="1" applyBorder="1"/>
    <xf numFmtId="0" fontId="1" fillId="0" borderId="29" xfId="0" applyFont="1" applyBorder="1"/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.%20Kotze\Documents\My%20Documents\Health%20Water%20quality%20and%20Monitoring\Deans%20WRC%20proposal\Wetland-PES_DSP-final(correct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use-notes"/>
      <sheetName val="DSP Home"/>
      <sheetName val="scale-type-level"/>
      <sheetName val="HGM-map"/>
      <sheetName val="summary"/>
      <sheetName val="Ref-state"/>
      <sheetName val="WET-H hydro"/>
      <sheetName val="W-IHI hydro"/>
      <sheetName val="Hydro List"/>
      <sheetName val="WET-H geomorph"/>
      <sheetName val="W-IHI geomorph"/>
      <sheetName val="Geomorph List"/>
      <sheetName val="W-IHI wq"/>
      <sheetName val="Landuse-WQ"/>
      <sheetName val="WQ List"/>
      <sheetName val="WET-H veg"/>
      <sheetName val="W-IHI veg"/>
      <sheetName val="Veg List"/>
      <sheetName val="Wetland-IHI overall"/>
      <sheetName val="WET-Health overall"/>
      <sheetName val="Custom weightings"/>
      <sheetName val="list-ratings"/>
      <sheetName val="confidence"/>
      <sheetName val="HGM types"/>
      <sheetName val="hydroperiod"/>
      <sheetName val="water_in-out"/>
      <sheetName val="substratum"/>
      <sheetName val="ero-dep"/>
      <sheetName val="veg"/>
      <sheetName val="WQ_ref"/>
      <sheetName val="ticks"/>
      <sheetName val="methods"/>
      <sheetName val="RDM-99"/>
      <sheetName val="context"/>
      <sheetName val="WH_Table5-1"/>
      <sheetName val="WH_Table5-2"/>
      <sheetName val="ref-ratings"/>
      <sheetName val="WH_Table5-5"/>
      <sheetName val="WH_Table5-6"/>
      <sheetName val="WH_Table5-7"/>
      <sheetName val="WH_Table5-8"/>
      <sheetName val="WH_Table5-9"/>
      <sheetName val="WH_Table5-10"/>
      <sheetName val="WH_Table5-11"/>
      <sheetName val="WH_Table5-14"/>
      <sheetName val="WH_Table5-15"/>
      <sheetName val="WH_Table5-16"/>
      <sheetName val="WH_Table5-17"/>
      <sheetName val="WH_Table5-18"/>
      <sheetName val="WH_Table5-19"/>
      <sheetName val="WH_Table5-20"/>
      <sheetName val="WH_Table5-21"/>
      <sheetName val="WH_Table5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>
            <v>0</v>
          </cell>
        </row>
        <row r="11">
          <cell r="A11">
            <v>0.5</v>
          </cell>
        </row>
        <row r="12">
          <cell r="A12">
            <v>1</v>
          </cell>
        </row>
        <row r="13">
          <cell r="A13">
            <v>1.5</v>
          </cell>
        </row>
        <row r="14">
          <cell r="A14">
            <v>2</v>
          </cell>
        </row>
        <row r="15">
          <cell r="A15">
            <v>2.5</v>
          </cell>
        </row>
        <row r="16">
          <cell r="A16">
            <v>3</v>
          </cell>
        </row>
        <row r="17">
          <cell r="A17">
            <v>3.5</v>
          </cell>
        </row>
        <row r="18">
          <cell r="A18">
            <v>4</v>
          </cell>
        </row>
        <row r="19">
          <cell r="A19">
            <v>4.5</v>
          </cell>
        </row>
        <row r="20">
          <cell r="A20">
            <v>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Normal="100" workbookViewId="0">
      <selection sqref="A1:K1"/>
    </sheetView>
  </sheetViews>
  <sheetFormatPr defaultRowHeight="14.4" x14ac:dyDescent="0.3"/>
  <cols>
    <col min="1" max="1" width="26.109375" customWidth="1"/>
    <col min="2" max="2" width="63.6640625" customWidth="1"/>
    <col min="3" max="3" width="10" bestFit="1" customWidth="1"/>
    <col min="4" max="4" width="7.88671875" bestFit="1" customWidth="1"/>
    <col min="5" max="5" width="7.6640625" bestFit="1" customWidth="1"/>
    <col min="6" max="6" width="8" customWidth="1"/>
    <col min="7" max="7" width="9.5546875" customWidth="1"/>
    <col min="8" max="8" width="10.88671875" bestFit="1" customWidth="1"/>
    <col min="9" max="9" width="8.33203125" customWidth="1"/>
    <col min="10" max="10" width="8.109375" customWidth="1"/>
    <col min="11" max="11" width="10.5546875" customWidth="1"/>
  </cols>
  <sheetData>
    <row r="1" spans="1:11" ht="38.25" customHeight="1" thickBot="1" x14ac:dyDescent="0.35">
      <c r="A1" s="82" t="s">
        <v>135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3">
      <c r="A2" s="84" t="s">
        <v>108</v>
      </c>
      <c r="B2" s="85"/>
      <c r="C2" s="74" t="s">
        <v>109</v>
      </c>
      <c r="D2" s="74"/>
      <c r="E2" s="74"/>
      <c r="F2" s="74"/>
      <c r="G2" s="74"/>
      <c r="H2" s="74"/>
      <c r="I2" s="74"/>
      <c r="J2" s="74"/>
      <c r="K2" s="75"/>
    </row>
    <row r="3" spans="1:11" x14ac:dyDescent="0.3">
      <c r="A3" s="86"/>
      <c r="B3" s="87"/>
      <c r="C3" s="90" t="s">
        <v>31</v>
      </c>
      <c r="D3" s="83" t="s">
        <v>102</v>
      </c>
      <c r="E3" s="83"/>
      <c r="F3" s="83"/>
      <c r="G3" s="90" t="s">
        <v>0</v>
      </c>
      <c r="H3" s="90" t="s">
        <v>32</v>
      </c>
      <c r="I3" s="92" t="s">
        <v>120</v>
      </c>
      <c r="J3" s="92" t="s">
        <v>54</v>
      </c>
      <c r="K3" s="94" t="s">
        <v>52</v>
      </c>
    </row>
    <row r="4" spans="1:11" ht="15" thickBot="1" x14ac:dyDescent="0.35">
      <c r="A4" s="88"/>
      <c r="B4" s="89"/>
      <c r="C4" s="91"/>
      <c r="D4" s="10" t="s">
        <v>103</v>
      </c>
      <c r="E4" s="10" t="s">
        <v>104</v>
      </c>
      <c r="F4" s="10" t="s">
        <v>51</v>
      </c>
      <c r="G4" s="91"/>
      <c r="H4" s="91"/>
      <c r="I4" s="93"/>
      <c r="J4" s="93"/>
      <c r="K4" s="95"/>
    </row>
    <row r="5" spans="1:11" ht="15" thickBot="1" x14ac:dyDescent="0.35">
      <c r="A5" s="76" t="s">
        <v>110</v>
      </c>
      <c r="B5" s="1" t="s">
        <v>144</v>
      </c>
      <c r="C5" s="2">
        <v>7.5</v>
      </c>
      <c r="D5" s="2">
        <v>4</v>
      </c>
      <c r="E5" s="2">
        <v>7</v>
      </c>
      <c r="F5" s="2">
        <f>AVERAGE(D5:E5)</f>
        <v>5.5</v>
      </c>
      <c r="G5" s="2">
        <v>7</v>
      </c>
      <c r="H5" s="2">
        <v>10</v>
      </c>
      <c r="I5" s="27">
        <f t="shared" ref="I5:I36" si="0">(C5*3+F5*2+G5*2+H5*2)/9</f>
        <v>7.5</v>
      </c>
      <c r="J5" s="66"/>
      <c r="K5" s="14" t="str">
        <f>IF(J5&gt;0,I5*J5/100,"No score")</f>
        <v>No score</v>
      </c>
    </row>
    <row r="6" spans="1:11" ht="15" thickBot="1" x14ac:dyDescent="0.35">
      <c r="A6" s="79"/>
      <c r="B6" s="3" t="s">
        <v>107</v>
      </c>
      <c r="C6" s="4">
        <v>5</v>
      </c>
      <c r="D6" s="4">
        <v>4</v>
      </c>
      <c r="E6" s="4">
        <v>5</v>
      </c>
      <c r="F6" s="2">
        <f t="shared" ref="F6:F69" si="1">AVERAGE(D6:E6)</f>
        <v>4.5</v>
      </c>
      <c r="G6" s="4">
        <v>6</v>
      </c>
      <c r="H6" s="4">
        <v>9.5</v>
      </c>
      <c r="I6" s="28">
        <f t="shared" si="0"/>
        <v>6.1111111111111107</v>
      </c>
      <c r="J6" s="66"/>
      <c r="K6" s="14" t="str">
        <f t="shared" ref="K6:K69" si="2">IF(J6&gt;0,I6*J6/100,"No score")</f>
        <v>No score</v>
      </c>
    </row>
    <row r="7" spans="1:11" ht="15" thickBot="1" x14ac:dyDescent="0.35">
      <c r="A7" s="79"/>
      <c r="B7" s="3" t="s">
        <v>68</v>
      </c>
      <c r="C7" s="4">
        <v>3.5</v>
      </c>
      <c r="D7" s="4">
        <v>3</v>
      </c>
      <c r="E7" s="4">
        <v>3</v>
      </c>
      <c r="F7" s="2">
        <f t="shared" si="1"/>
        <v>3</v>
      </c>
      <c r="G7" s="4">
        <v>5</v>
      </c>
      <c r="H7" s="4">
        <v>9</v>
      </c>
      <c r="I7" s="28">
        <f t="shared" si="0"/>
        <v>4.9444444444444446</v>
      </c>
      <c r="J7" s="66"/>
      <c r="K7" s="14" t="str">
        <f t="shared" si="2"/>
        <v>No score</v>
      </c>
    </row>
    <row r="8" spans="1:11" ht="15" thickBot="1" x14ac:dyDescent="0.35">
      <c r="A8" s="79"/>
      <c r="B8" s="3" t="s">
        <v>69</v>
      </c>
      <c r="C8" s="4">
        <v>7</v>
      </c>
      <c r="D8" s="4">
        <v>2.5</v>
      </c>
      <c r="E8" s="4">
        <v>5</v>
      </c>
      <c r="F8" s="2">
        <f t="shared" si="1"/>
        <v>3.75</v>
      </c>
      <c r="G8" s="4">
        <v>5</v>
      </c>
      <c r="H8" s="4">
        <v>10</v>
      </c>
      <c r="I8" s="28">
        <f t="shared" si="0"/>
        <v>6.5</v>
      </c>
      <c r="J8" s="66"/>
      <c r="K8" s="14" t="str">
        <f t="shared" si="2"/>
        <v>No score</v>
      </c>
    </row>
    <row r="9" spans="1:11" ht="15" thickBot="1" x14ac:dyDescent="0.35">
      <c r="A9" s="79"/>
      <c r="B9" s="3" t="s">
        <v>70</v>
      </c>
      <c r="C9" s="4">
        <v>4</v>
      </c>
      <c r="D9" s="4">
        <v>2.5</v>
      </c>
      <c r="E9" s="4">
        <v>3</v>
      </c>
      <c r="F9" s="2">
        <f t="shared" si="1"/>
        <v>2.75</v>
      </c>
      <c r="G9" s="4">
        <v>4</v>
      </c>
      <c r="H9" s="4">
        <v>9.5</v>
      </c>
      <c r="I9" s="28">
        <f t="shared" si="0"/>
        <v>4.9444444444444446</v>
      </c>
      <c r="J9" s="66"/>
      <c r="K9" s="14" t="str">
        <f t="shared" si="2"/>
        <v>No score</v>
      </c>
    </row>
    <row r="10" spans="1:11" ht="15" thickBot="1" x14ac:dyDescent="0.35">
      <c r="A10" s="77"/>
      <c r="B10" s="6" t="s">
        <v>71</v>
      </c>
      <c r="C10" s="7">
        <v>2.5</v>
      </c>
      <c r="D10" s="7">
        <v>2</v>
      </c>
      <c r="E10" s="7">
        <v>2</v>
      </c>
      <c r="F10" s="2">
        <f t="shared" si="1"/>
        <v>2</v>
      </c>
      <c r="G10" s="7">
        <v>3</v>
      </c>
      <c r="H10" s="7">
        <v>9</v>
      </c>
      <c r="I10" s="29">
        <f t="shared" si="0"/>
        <v>3.9444444444444446</v>
      </c>
      <c r="J10" s="66"/>
      <c r="K10" s="14" t="str">
        <f t="shared" si="2"/>
        <v>No score</v>
      </c>
    </row>
    <row r="11" spans="1:11" ht="15" thickBot="1" x14ac:dyDescent="0.35">
      <c r="A11" s="76" t="s">
        <v>111</v>
      </c>
      <c r="B11" s="1" t="s">
        <v>66</v>
      </c>
      <c r="C11" s="2">
        <v>7</v>
      </c>
      <c r="D11" s="2">
        <v>4</v>
      </c>
      <c r="E11" s="2">
        <v>7</v>
      </c>
      <c r="F11" s="2">
        <f t="shared" si="1"/>
        <v>5.5</v>
      </c>
      <c r="G11" s="2">
        <v>6</v>
      </c>
      <c r="H11" s="2">
        <v>10</v>
      </c>
      <c r="I11" s="27">
        <f t="shared" si="0"/>
        <v>7.1111111111111107</v>
      </c>
      <c r="J11" s="66"/>
      <c r="K11" s="14" t="str">
        <f t="shared" si="2"/>
        <v>No score</v>
      </c>
    </row>
    <row r="12" spans="1:11" ht="15" thickBot="1" x14ac:dyDescent="0.35">
      <c r="A12" s="79"/>
      <c r="B12" s="3" t="s">
        <v>67</v>
      </c>
      <c r="C12" s="4">
        <v>4</v>
      </c>
      <c r="D12" s="4">
        <v>4</v>
      </c>
      <c r="E12" s="4">
        <v>5</v>
      </c>
      <c r="F12" s="2">
        <f t="shared" si="1"/>
        <v>4.5</v>
      </c>
      <c r="G12" s="4">
        <v>5</v>
      </c>
      <c r="H12" s="4">
        <v>9.5</v>
      </c>
      <c r="I12" s="28">
        <f t="shared" si="0"/>
        <v>5.5555555555555554</v>
      </c>
      <c r="J12" s="66"/>
      <c r="K12" s="14" t="str">
        <f t="shared" si="2"/>
        <v>No score</v>
      </c>
    </row>
    <row r="13" spans="1:11" ht="15" thickBot="1" x14ac:dyDescent="0.35">
      <c r="A13" s="79"/>
      <c r="B13" s="3" t="s">
        <v>68</v>
      </c>
      <c r="C13" s="4">
        <v>2.5</v>
      </c>
      <c r="D13" s="4">
        <v>3</v>
      </c>
      <c r="E13" s="4">
        <v>3</v>
      </c>
      <c r="F13" s="2">
        <f t="shared" si="1"/>
        <v>3</v>
      </c>
      <c r="G13" s="4">
        <v>4.5</v>
      </c>
      <c r="H13" s="4">
        <v>9</v>
      </c>
      <c r="I13" s="28">
        <f t="shared" si="0"/>
        <v>4.5</v>
      </c>
      <c r="J13" s="66"/>
      <c r="K13" s="14" t="str">
        <f t="shared" si="2"/>
        <v>No score</v>
      </c>
    </row>
    <row r="14" spans="1:11" ht="15" thickBot="1" x14ac:dyDescent="0.35">
      <c r="A14" s="79"/>
      <c r="B14" s="3" t="s">
        <v>69</v>
      </c>
      <c r="C14" s="4">
        <v>6.5</v>
      </c>
      <c r="D14" s="4">
        <v>2.5</v>
      </c>
      <c r="E14" s="4">
        <v>5</v>
      </c>
      <c r="F14" s="2">
        <f t="shared" si="1"/>
        <v>3.75</v>
      </c>
      <c r="G14" s="4">
        <v>5</v>
      </c>
      <c r="H14" s="4">
        <v>10</v>
      </c>
      <c r="I14" s="28">
        <f t="shared" si="0"/>
        <v>6.333333333333333</v>
      </c>
      <c r="J14" s="66"/>
      <c r="K14" s="14" t="str">
        <f t="shared" si="2"/>
        <v>No score</v>
      </c>
    </row>
    <row r="15" spans="1:11" ht="15" thickBot="1" x14ac:dyDescent="0.35">
      <c r="A15" s="79"/>
      <c r="B15" s="3" t="s">
        <v>70</v>
      </c>
      <c r="C15" s="4">
        <v>3.5</v>
      </c>
      <c r="D15" s="4">
        <v>2.5</v>
      </c>
      <c r="E15" s="4">
        <v>3</v>
      </c>
      <c r="F15" s="2">
        <f t="shared" si="1"/>
        <v>2.75</v>
      </c>
      <c r="G15" s="4">
        <v>4</v>
      </c>
      <c r="H15" s="4">
        <v>9.5</v>
      </c>
      <c r="I15" s="28">
        <f t="shared" si="0"/>
        <v>4.7777777777777777</v>
      </c>
      <c r="J15" s="66"/>
      <c r="K15" s="14" t="str">
        <f t="shared" si="2"/>
        <v>No score</v>
      </c>
    </row>
    <row r="16" spans="1:11" ht="15" thickBot="1" x14ac:dyDescent="0.35">
      <c r="A16" s="77"/>
      <c r="B16" s="6" t="s">
        <v>71</v>
      </c>
      <c r="C16" s="7">
        <v>2</v>
      </c>
      <c r="D16" s="7">
        <v>2</v>
      </c>
      <c r="E16" s="7">
        <v>2</v>
      </c>
      <c r="F16" s="2">
        <f t="shared" si="1"/>
        <v>2</v>
      </c>
      <c r="G16" s="7">
        <v>3</v>
      </c>
      <c r="H16" s="7">
        <v>9</v>
      </c>
      <c r="I16" s="29">
        <f t="shared" si="0"/>
        <v>3.7777777777777777</v>
      </c>
      <c r="J16" s="66"/>
      <c r="K16" s="14" t="str">
        <f t="shared" si="2"/>
        <v>No score</v>
      </c>
    </row>
    <row r="17" spans="1:11" ht="17.25" customHeight="1" thickBot="1" x14ac:dyDescent="0.35">
      <c r="A17" s="76" t="s">
        <v>112</v>
      </c>
      <c r="B17" s="1" t="s">
        <v>72</v>
      </c>
      <c r="C17" s="2">
        <v>7</v>
      </c>
      <c r="D17" s="2">
        <v>2.5</v>
      </c>
      <c r="E17" s="2">
        <v>5</v>
      </c>
      <c r="F17" s="2">
        <f t="shared" si="1"/>
        <v>3.75</v>
      </c>
      <c r="G17" s="2">
        <v>4.5</v>
      </c>
      <c r="H17" s="2">
        <v>10</v>
      </c>
      <c r="I17" s="27">
        <f t="shared" si="0"/>
        <v>6.3888888888888893</v>
      </c>
      <c r="J17" s="66"/>
      <c r="K17" s="14" t="str">
        <f t="shared" si="2"/>
        <v>No score</v>
      </c>
    </row>
    <row r="18" spans="1:11" ht="15" thickBot="1" x14ac:dyDescent="0.35">
      <c r="A18" s="79"/>
      <c r="B18" s="3" t="s">
        <v>73</v>
      </c>
      <c r="C18" s="4">
        <v>3.5</v>
      </c>
      <c r="D18" s="4">
        <v>2.5</v>
      </c>
      <c r="E18" s="4">
        <v>3</v>
      </c>
      <c r="F18" s="2">
        <f t="shared" si="1"/>
        <v>2.75</v>
      </c>
      <c r="G18" s="4">
        <v>3.5</v>
      </c>
      <c r="H18" s="4">
        <v>9.5</v>
      </c>
      <c r="I18" s="28">
        <f t="shared" si="0"/>
        <v>4.666666666666667</v>
      </c>
      <c r="J18" s="66"/>
      <c r="K18" s="14" t="str">
        <f t="shared" si="2"/>
        <v>No score</v>
      </c>
    </row>
    <row r="19" spans="1:11" ht="15" thickBot="1" x14ac:dyDescent="0.35">
      <c r="A19" s="77"/>
      <c r="B19" s="6" t="s">
        <v>74</v>
      </c>
      <c r="C19" s="7">
        <v>2.5</v>
      </c>
      <c r="D19" s="7">
        <v>2</v>
      </c>
      <c r="E19" s="7">
        <v>2</v>
      </c>
      <c r="F19" s="2">
        <f t="shared" si="1"/>
        <v>2</v>
      </c>
      <c r="G19" s="7">
        <v>2.5</v>
      </c>
      <c r="H19" s="7">
        <v>9</v>
      </c>
      <c r="I19" s="29">
        <f t="shared" si="0"/>
        <v>3.8333333333333335</v>
      </c>
      <c r="J19" s="66"/>
      <c r="K19" s="14" t="str">
        <f t="shared" si="2"/>
        <v>No score</v>
      </c>
    </row>
    <row r="20" spans="1:11" ht="15" thickBot="1" x14ac:dyDescent="0.35">
      <c r="A20" s="78" t="s">
        <v>42</v>
      </c>
      <c r="B20" s="15" t="s">
        <v>72</v>
      </c>
      <c r="C20" s="13">
        <v>8</v>
      </c>
      <c r="D20" s="13">
        <v>3.5</v>
      </c>
      <c r="E20" s="13">
        <v>6.5</v>
      </c>
      <c r="F20" s="2">
        <f t="shared" si="1"/>
        <v>5</v>
      </c>
      <c r="G20" s="13">
        <v>5</v>
      </c>
      <c r="H20" s="13">
        <v>10</v>
      </c>
      <c r="I20" s="30">
        <f t="shared" si="0"/>
        <v>7.1111111111111107</v>
      </c>
      <c r="J20" s="66"/>
      <c r="K20" s="14" t="str">
        <f t="shared" si="2"/>
        <v>No score</v>
      </c>
    </row>
    <row r="21" spans="1:11" ht="15" thickBot="1" x14ac:dyDescent="0.35">
      <c r="A21" s="79"/>
      <c r="B21" s="3" t="s">
        <v>73</v>
      </c>
      <c r="C21" s="4">
        <v>5</v>
      </c>
      <c r="D21" s="4">
        <v>2.5</v>
      </c>
      <c r="E21" s="4">
        <v>4.5</v>
      </c>
      <c r="F21" s="2">
        <f t="shared" si="1"/>
        <v>3.5</v>
      </c>
      <c r="G21" s="4">
        <v>4</v>
      </c>
      <c r="H21" s="4">
        <v>9.5</v>
      </c>
      <c r="I21" s="28">
        <f t="shared" si="0"/>
        <v>5.4444444444444446</v>
      </c>
      <c r="J21" s="66"/>
      <c r="K21" s="14" t="str">
        <f t="shared" si="2"/>
        <v>No score</v>
      </c>
    </row>
    <row r="22" spans="1:11" ht="15" thickBot="1" x14ac:dyDescent="0.35">
      <c r="A22" s="77"/>
      <c r="B22" s="6" t="s">
        <v>74</v>
      </c>
      <c r="C22" s="7">
        <v>3.5</v>
      </c>
      <c r="D22" s="7">
        <v>2</v>
      </c>
      <c r="E22" s="7">
        <v>2.5</v>
      </c>
      <c r="F22" s="2">
        <f t="shared" si="1"/>
        <v>2.25</v>
      </c>
      <c r="G22" s="7">
        <v>3</v>
      </c>
      <c r="H22" s="7">
        <v>9.5</v>
      </c>
      <c r="I22" s="29">
        <f t="shared" si="0"/>
        <v>4.4444444444444446</v>
      </c>
      <c r="J22" s="66"/>
      <c r="K22" s="14" t="str">
        <f t="shared" si="2"/>
        <v>No score</v>
      </c>
    </row>
    <row r="23" spans="1:11" ht="15" thickBot="1" x14ac:dyDescent="0.35">
      <c r="A23" s="76" t="s">
        <v>38</v>
      </c>
      <c r="B23" s="1" t="s">
        <v>72</v>
      </c>
      <c r="C23" s="17">
        <v>7</v>
      </c>
      <c r="D23" s="17">
        <v>2</v>
      </c>
      <c r="E23" s="17">
        <v>5</v>
      </c>
      <c r="F23" s="2">
        <f t="shared" si="1"/>
        <v>3.5</v>
      </c>
      <c r="G23" s="17">
        <v>4</v>
      </c>
      <c r="H23" s="17">
        <v>10</v>
      </c>
      <c r="I23" s="27">
        <f t="shared" si="0"/>
        <v>6.2222222222222223</v>
      </c>
      <c r="J23" s="66"/>
      <c r="K23" s="14" t="str">
        <f t="shared" si="2"/>
        <v>No score</v>
      </c>
    </row>
    <row r="24" spans="1:11" ht="15" thickBot="1" x14ac:dyDescent="0.35">
      <c r="A24" s="79"/>
      <c r="B24" s="3" t="s">
        <v>73</v>
      </c>
      <c r="C24" s="4">
        <v>3.5</v>
      </c>
      <c r="D24" s="4">
        <v>2</v>
      </c>
      <c r="E24" s="4">
        <v>3</v>
      </c>
      <c r="F24" s="2">
        <f t="shared" si="1"/>
        <v>2.5</v>
      </c>
      <c r="G24" s="4">
        <v>3</v>
      </c>
      <c r="H24" s="4">
        <v>9.5</v>
      </c>
      <c r="I24" s="28">
        <f t="shared" si="0"/>
        <v>4.5</v>
      </c>
      <c r="J24" s="66"/>
      <c r="K24" s="14" t="str">
        <f t="shared" si="2"/>
        <v>No score</v>
      </c>
    </row>
    <row r="25" spans="1:11" ht="15" thickBot="1" x14ac:dyDescent="0.35">
      <c r="A25" s="77"/>
      <c r="B25" s="6" t="s">
        <v>74</v>
      </c>
      <c r="C25" s="7">
        <v>2.5</v>
      </c>
      <c r="D25" s="7">
        <v>1.5</v>
      </c>
      <c r="E25" s="7">
        <v>2</v>
      </c>
      <c r="F25" s="2">
        <f t="shared" si="1"/>
        <v>1.75</v>
      </c>
      <c r="G25" s="7">
        <v>2</v>
      </c>
      <c r="H25" s="7">
        <v>9</v>
      </c>
      <c r="I25" s="29">
        <f t="shared" si="0"/>
        <v>3.6666666666666665</v>
      </c>
      <c r="J25" s="66"/>
      <c r="K25" s="14" t="str">
        <f t="shared" si="2"/>
        <v>No score</v>
      </c>
    </row>
    <row r="26" spans="1:11" ht="15" thickBot="1" x14ac:dyDescent="0.35">
      <c r="A26" s="76" t="s">
        <v>113</v>
      </c>
      <c r="B26" s="1" t="s">
        <v>72</v>
      </c>
      <c r="C26" s="17">
        <v>7</v>
      </c>
      <c r="D26" s="17">
        <v>2</v>
      </c>
      <c r="E26" s="17">
        <v>5</v>
      </c>
      <c r="F26" s="2">
        <f t="shared" si="1"/>
        <v>3.5</v>
      </c>
      <c r="G26" s="17">
        <v>5.5</v>
      </c>
      <c r="H26" s="17">
        <v>10</v>
      </c>
      <c r="I26" s="27">
        <f t="shared" si="0"/>
        <v>6.5555555555555554</v>
      </c>
      <c r="J26" s="66"/>
      <c r="K26" s="14" t="str">
        <f t="shared" si="2"/>
        <v>No score</v>
      </c>
    </row>
    <row r="27" spans="1:11" ht="15" thickBot="1" x14ac:dyDescent="0.35">
      <c r="A27" s="79"/>
      <c r="B27" s="3" t="s">
        <v>73</v>
      </c>
      <c r="C27" s="4">
        <v>4</v>
      </c>
      <c r="D27" s="4">
        <v>2</v>
      </c>
      <c r="E27" s="4">
        <v>3</v>
      </c>
      <c r="F27" s="2">
        <f t="shared" si="1"/>
        <v>2.5</v>
      </c>
      <c r="G27" s="4">
        <v>4.5</v>
      </c>
      <c r="H27" s="4">
        <v>9.5</v>
      </c>
      <c r="I27" s="28">
        <f t="shared" si="0"/>
        <v>5</v>
      </c>
      <c r="J27" s="66"/>
      <c r="K27" s="14" t="str">
        <f t="shared" si="2"/>
        <v>No score</v>
      </c>
    </row>
    <row r="28" spans="1:11" ht="15" thickBot="1" x14ac:dyDescent="0.35">
      <c r="A28" s="77"/>
      <c r="B28" s="6" t="s">
        <v>74</v>
      </c>
      <c r="C28" s="7">
        <v>3</v>
      </c>
      <c r="D28" s="7">
        <v>1.5</v>
      </c>
      <c r="E28" s="7">
        <v>2</v>
      </c>
      <c r="F28" s="2">
        <f t="shared" si="1"/>
        <v>1.75</v>
      </c>
      <c r="G28" s="7">
        <v>3.5</v>
      </c>
      <c r="H28" s="7">
        <v>9</v>
      </c>
      <c r="I28" s="29">
        <f t="shared" si="0"/>
        <v>4.166666666666667</v>
      </c>
      <c r="J28" s="66"/>
      <c r="K28" s="14" t="str">
        <f t="shared" si="2"/>
        <v>No score</v>
      </c>
    </row>
    <row r="29" spans="1:11" ht="15" thickBot="1" x14ac:dyDescent="0.35">
      <c r="A29" s="76" t="s">
        <v>114</v>
      </c>
      <c r="B29" s="1" t="s">
        <v>72</v>
      </c>
      <c r="C29" s="2">
        <v>7</v>
      </c>
      <c r="D29" s="2">
        <v>3</v>
      </c>
      <c r="E29" s="2">
        <v>6</v>
      </c>
      <c r="F29" s="2">
        <f t="shared" si="1"/>
        <v>4.5</v>
      </c>
      <c r="G29" s="2">
        <v>4.5</v>
      </c>
      <c r="H29" s="2">
        <v>10</v>
      </c>
      <c r="I29" s="27">
        <f t="shared" si="0"/>
        <v>6.5555555555555554</v>
      </c>
      <c r="J29" s="66"/>
      <c r="K29" s="14" t="str">
        <f t="shared" si="2"/>
        <v>No score</v>
      </c>
    </row>
    <row r="30" spans="1:11" ht="15" thickBot="1" x14ac:dyDescent="0.35">
      <c r="A30" s="79"/>
      <c r="B30" s="3" t="s">
        <v>73</v>
      </c>
      <c r="C30" s="4">
        <v>3.5</v>
      </c>
      <c r="D30" s="4">
        <v>2.5</v>
      </c>
      <c r="E30" s="4">
        <v>4</v>
      </c>
      <c r="F30" s="2">
        <f t="shared" si="1"/>
        <v>3.25</v>
      </c>
      <c r="G30" s="4">
        <v>3.5</v>
      </c>
      <c r="H30" s="4">
        <v>9.5</v>
      </c>
      <c r="I30" s="28">
        <f t="shared" si="0"/>
        <v>4.7777777777777777</v>
      </c>
      <c r="J30" s="66"/>
      <c r="K30" s="14" t="str">
        <f t="shared" si="2"/>
        <v>No score</v>
      </c>
    </row>
    <row r="31" spans="1:11" ht="15" thickBot="1" x14ac:dyDescent="0.35">
      <c r="A31" s="77"/>
      <c r="B31" s="6" t="s">
        <v>74</v>
      </c>
      <c r="C31" s="7">
        <v>2.5</v>
      </c>
      <c r="D31" s="7">
        <v>2</v>
      </c>
      <c r="E31" s="7">
        <v>2</v>
      </c>
      <c r="F31" s="2">
        <f t="shared" si="1"/>
        <v>2</v>
      </c>
      <c r="G31" s="7">
        <v>3</v>
      </c>
      <c r="H31" s="7">
        <v>9.5</v>
      </c>
      <c r="I31" s="29">
        <f t="shared" si="0"/>
        <v>4.0555555555555554</v>
      </c>
      <c r="J31" s="66"/>
      <c r="K31" s="14" t="str">
        <f t="shared" si="2"/>
        <v>No score</v>
      </c>
    </row>
    <row r="32" spans="1:11" ht="15" thickBot="1" x14ac:dyDescent="0.35">
      <c r="A32" s="76" t="s">
        <v>115</v>
      </c>
      <c r="B32" s="1" t="s">
        <v>72</v>
      </c>
      <c r="C32" s="2">
        <v>7</v>
      </c>
      <c r="D32" s="2">
        <v>2</v>
      </c>
      <c r="E32" s="2">
        <v>3.5</v>
      </c>
      <c r="F32" s="2">
        <f t="shared" si="1"/>
        <v>2.75</v>
      </c>
      <c r="G32" s="2">
        <v>3.5</v>
      </c>
      <c r="H32" s="2">
        <v>9.5</v>
      </c>
      <c r="I32" s="27">
        <f t="shared" si="0"/>
        <v>5.833333333333333</v>
      </c>
      <c r="J32" s="66"/>
      <c r="K32" s="14" t="str">
        <f t="shared" si="2"/>
        <v>No score</v>
      </c>
    </row>
    <row r="33" spans="1:11" ht="15" thickBot="1" x14ac:dyDescent="0.35">
      <c r="A33" s="79"/>
      <c r="B33" s="3" t="s">
        <v>73</v>
      </c>
      <c r="C33" s="4">
        <v>3</v>
      </c>
      <c r="D33" s="4">
        <v>1.5</v>
      </c>
      <c r="E33" s="4">
        <v>2.5</v>
      </c>
      <c r="F33" s="2">
        <f t="shared" si="1"/>
        <v>2</v>
      </c>
      <c r="G33" s="4">
        <v>3</v>
      </c>
      <c r="H33" s="4">
        <v>9</v>
      </c>
      <c r="I33" s="28">
        <f t="shared" si="0"/>
        <v>4.1111111111111107</v>
      </c>
      <c r="J33" s="66"/>
      <c r="K33" s="14" t="str">
        <f t="shared" si="2"/>
        <v>No score</v>
      </c>
    </row>
    <row r="34" spans="1:11" ht="15" thickBot="1" x14ac:dyDescent="0.35">
      <c r="A34" s="77"/>
      <c r="B34" s="6" t="s">
        <v>74</v>
      </c>
      <c r="C34" s="7">
        <v>1.5</v>
      </c>
      <c r="D34" s="7">
        <v>1</v>
      </c>
      <c r="E34" s="7">
        <v>1</v>
      </c>
      <c r="F34" s="2">
        <f t="shared" si="1"/>
        <v>1</v>
      </c>
      <c r="G34" s="7">
        <v>2</v>
      </c>
      <c r="H34" s="7">
        <v>9</v>
      </c>
      <c r="I34" s="29">
        <f t="shared" si="0"/>
        <v>3.1666666666666665</v>
      </c>
      <c r="J34" s="66"/>
      <c r="K34" s="14" t="str">
        <f t="shared" si="2"/>
        <v>No score</v>
      </c>
    </row>
    <row r="35" spans="1:11" ht="15" thickBot="1" x14ac:dyDescent="0.35">
      <c r="A35" s="76" t="s">
        <v>1</v>
      </c>
      <c r="B35" s="1" t="s">
        <v>72</v>
      </c>
      <c r="C35" s="2">
        <v>7</v>
      </c>
      <c r="D35" s="2">
        <v>2.5</v>
      </c>
      <c r="E35" s="2">
        <v>3.5</v>
      </c>
      <c r="F35" s="2">
        <f t="shared" si="1"/>
        <v>3</v>
      </c>
      <c r="G35" s="2">
        <v>2</v>
      </c>
      <c r="H35" s="2">
        <v>9</v>
      </c>
      <c r="I35" s="27">
        <f t="shared" si="0"/>
        <v>5.4444444444444446</v>
      </c>
      <c r="J35" s="66"/>
      <c r="K35" s="14" t="str">
        <f t="shared" si="2"/>
        <v>No score</v>
      </c>
    </row>
    <row r="36" spans="1:11" ht="15" thickBot="1" x14ac:dyDescent="0.35">
      <c r="A36" s="79"/>
      <c r="B36" s="3" t="s">
        <v>73</v>
      </c>
      <c r="C36" s="4">
        <v>3</v>
      </c>
      <c r="D36" s="4">
        <v>1.5</v>
      </c>
      <c r="E36" s="4">
        <v>2.5</v>
      </c>
      <c r="F36" s="2">
        <f t="shared" si="1"/>
        <v>2</v>
      </c>
      <c r="G36" s="4">
        <v>1.5</v>
      </c>
      <c r="H36" s="4">
        <v>8.5</v>
      </c>
      <c r="I36" s="28">
        <f t="shared" si="0"/>
        <v>3.6666666666666665</v>
      </c>
      <c r="J36" s="66"/>
      <c r="K36" s="14" t="str">
        <f t="shared" si="2"/>
        <v>No score</v>
      </c>
    </row>
    <row r="37" spans="1:11" ht="15" thickBot="1" x14ac:dyDescent="0.35">
      <c r="A37" s="77"/>
      <c r="B37" s="6" t="s">
        <v>74</v>
      </c>
      <c r="C37" s="7">
        <v>1</v>
      </c>
      <c r="D37" s="7">
        <v>1</v>
      </c>
      <c r="E37" s="7">
        <v>1</v>
      </c>
      <c r="F37" s="2">
        <f t="shared" si="1"/>
        <v>1</v>
      </c>
      <c r="G37" s="7">
        <v>1</v>
      </c>
      <c r="H37" s="7">
        <v>8</v>
      </c>
      <c r="I37" s="29">
        <f t="shared" ref="I37:I68" si="3">(C37*3+F37*2+G37*2+H37*2)/9</f>
        <v>2.5555555555555554</v>
      </c>
      <c r="J37" s="66"/>
      <c r="K37" s="14" t="str">
        <f t="shared" si="2"/>
        <v>No score</v>
      </c>
    </row>
    <row r="38" spans="1:11" ht="15" thickBot="1" x14ac:dyDescent="0.35">
      <c r="A38" s="76" t="s">
        <v>116</v>
      </c>
      <c r="B38" s="1" t="s">
        <v>72</v>
      </c>
      <c r="C38" s="2">
        <v>7</v>
      </c>
      <c r="D38" s="2">
        <v>2</v>
      </c>
      <c r="E38" s="2">
        <v>6</v>
      </c>
      <c r="F38" s="2">
        <f t="shared" si="1"/>
        <v>4</v>
      </c>
      <c r="G38" s="2">
        <v>2.5</v>
      </c>
      <c r="H38" s="2">
        <v>9</v>
      </c>
      <c r="I38" s="27">
        <f t="shared" si="3"/>
        <v>5.7777777777777777</v>
      </c>
      <c r="J38" s="66"/>
      <c r="K38" s="14" t="str">
        <f t="shared" si="2"/>
        <v>No score</v>
      </c>
    </row>
    <row r="39" spans="1:11" ht="15" thickBot="1" x14ac:dyDescent="0.35">
      <c r="A39" s="79"/>
      <c r="B39" s="3" t="s">
        <v>73</v>
      </c>
      <c r="C39" s="4">
        <v>3</v>
      </c>
      <c r="D39" s="4">
        <v>2</v>
      </c>
      <c r="E39" s="4">
        <v>3</v>
      </c>
      <c r="F39" s="2">
        <f t="shared" si="1"/>
        <v>2.5</v>
      </c>
      <c r="G39" s="4">
        <v>2</v>
      </c>
      <c r="H39" s="4">
        <v>8.5</v>
      </c>
      <c r="I39" s="28">
        <f t="shared" si="3"/>
        <v>3.8888888888888888</v>
      </c>
      <c r="J39" s="66"/>
      <c r="K39" s="14" t="str">
        <f t="shared" si="2"/>
        <v>No score</v>
      </c>
    </row>
    <row r="40" spans="1:11" ht="15" thickBot="1" x14ac:dyDescent="0.35">
      <c r="A40" s="77"/>
      <c r="B40" s="6" t="s">
        <v>74</v>
      </c>
      <c r="C40" s="16">
        <v>1</v>
      </c>
      <c r="D40" s="16">
        <v>2</v>
      </c>
      <c r="E40" s="16">
        <v>2</v>
      </c>
      <c r="F40" s="2">
        <f t="shared" si="1"/>
        <v>2</v>
      </c>
      <c r="G40" s="16">
        <v>1.5</v>
      </c>
      <c r="H40" s="16">
        <v>8</v>
      </c>
      <c r="I40" s="31">
        <f t="shared" si="3"/>
        <v>2.8888888888888888</v>
      </c>
      <c r="J40" s="66"/>
      <c r="K40" s="14" t="str">
        <f t="shared" si="2"/>
        <v>No score</v>
      </c>
    </row>
    <row r="41" spans="1:11" ht="15" thickBot="1" x14ac:dyDescent="0.35">
      <c r="A41" s="76" t="s">
        <v>117</v>
      </c>
      <c r="B41" s="1" t="s">
        <v>72</v>
      </c>
      <c r="C41" s="2">
        <v>7</v>
      </c>
      <c r="D41" s="2">
        <v>3</v>
      </c>
      <c r="E41" s="2">
        <v>5.5</v>
      </c>
      <c r="F41" s="2">
        <f t="shared" si="1"/>
        <v>4.25</v>
      </c>
      <c r="G41" s="2">
        <v>2</v>
      </c>
      <c r="H41" s="2">
        <v>8</v>
      </c>
      <c r="I41" s="27">
        <f t="shared" si="3"/>
        <v>5.5</v>
      </c>
      <c r="J41" s="66"/>
      <c r="K41" s="14" t="str">
        <f t="shared" si="2"/>
        <v>No score</v>
      </c>
    </row>
    <row r="42" spans="1:11" ht="15" thickBot="1" x14ac:dyDescent="0.35">
      <c r="A42" s="79"/>
      <c r="B42" s="3" t="s">
        <v>73</v>
      </c>
      <c r="C42" s="4">
        <v>3</v>
      </c>
      <c r="D42" s="4">
        <v>2.5</v>
      </c>
      <c r="E42" s="4">
        <v>2.5</v>
      </c>
      <c r="F42" s="2">
        <f t="shared" si="1"/>
        <v>2.5</v>
      </c>
      <c r="G42" s="4">
        <v>1.5</v>
      </c>
      <c r="H42" s="4">
        <v>6</v>
      </c>
      <c r="I42" s="28">
        <f t="shared" si="3"/>
        <v>3.2222222222222223</v>
      </c>
      <c r="J42" s="66"/>
      <c r="K42" s="14" t="str">
        <f t="shared" si="2"/>
        <v>No score</v>
      </c>
    </row>
    <row r="43" spans="1:11" ht="15" thickBot="1" x14ac:dyDescent="0.35">
      <c r="A43" s="77"/>
      <c r="B43" s="6" t="s">
        <v>74</v>
      </c>
      <c r="C43" s="16">
        <v>1</v>
      </c>
      <c r="D43" s="16">
        <v>1.5</v>
      </c>
      <c r="E43" s="16">
        <v>1.5</v>
      </c>
      <c r="F43" s="2">
        <f t="shared" si="1"/>
        <v>1.5</v>
      </c>
      <c r="G43" s="16">
        <v>1</v>
      </c>
      <c r="H43" s="16">
        <v>4</v>
      </c>
      <c r="I43" s="31">
        <f t="shared" si="3"/>
        <v>1.7777777777777777</v>
      </c>
      <c r="J43" s="66"/>
      <c r="K43" s="14" t="str">
        <f t="shared" si="2"/>
        <v>No score</v>
      </c>
    </row>
    <row r="44" spans="1:11" ht="15" thickBot="1" x14ac:dyDescent="0.35">
      <c r="A44" s="78" t="s">
        <v>2</v>
      </c>
      <c r="B44" s="15" t="s">
        <v>3</v>
      </c>
      <c r="C44" s="13">
        <v>8</v>
      </c>
      <c r="D44" s="13">
        <v>4</v>
      </c>
      <c r="E44" s="13">
        <v>4</v>
      </c>
      <c r="F44" s="2">
        <f t="shared" si="1"/>
        <v>4</v>
      </c>
      <c r="G44" s="13">
        <v>3</v>
      </c>
      <c r="H44" s="13">
        <v>10</v>
      </c>
      <c r="I44" s="30">
        <f t="shared" si="3"/>
        <v>6.4444444444444446</v>
      </c>
      <c r="J44" s="66"/>
      <c r="K44" s="14" t="str">
        <f t="shared" si="2"/>
        <v>No score</v>
      </c>
    </row>
    <row r="45" spans="1:11" ht="15" thickBot="1" x14ac:dyDescent="0.35">
      <c r="A45" s="77"/>
      <c r="B45" s="6" t="s">
        <v>4</v>
      </c>
      <c r="C45" s="7">
        <v>6</v>
      </c>
      <c r="D45" s="7">
        <v>4</v>
      </c>
      <c r="E45" s="7">
        <v>3</v>
      </c>
      <c r="F45" s="2">
        <f t="shared" si="1"/>
        <v>3.5</v>
      </c>
      <c r="G45" s="7">
        <v>3</v>
      </c>
      <c r="H45" s="7">
        <v>10</v>
      </c>
      <c r="I45" s="29">
        <f t="shared" si="3"/>
        <v>5.666666666666667</v>
      </c>
      <c r="J45" s="66"/>
      <c r="K45" s="14" t="str">
        <f t="shared" si="2"/>
        <v>No score</v>
      </c>
    </row>
    <row r="46" spans="1:11" ht="15" thickBot="1" x14ac:dyDescent="0.35">
      <c r="A46" s="76" t="s">
        <v>5</v>
      </c>
      <c r="B46" s="1" t="s">
        <v>6</v>
      </c>
      <c r="C46" s="2">
        <v>8</v>
      </c>
      <c r="D46" s="2">
        <v>4</v>
      </c>
      <c r="E46" s="2">
        <v>4</v>
      </c>
      <c r="F46" s="2">
        <f t="shared" si="1"/>
        <v>4</v>
      </c>
      <c r="G46" s="2">
        <v>3</v>
      </c>
      <c r="H46" s="2">
        <v>9</v>
      </c>
      <c r="I46" s="27">
        <f t="shared" si="3"/>
        <v>6.2222222222222223</v>
      </c>
      <c r="J46" s="66"/>
      <c r="K46" s="14" t="str">
        <f t="shared" si="2"/>
        <v>No score</v>
      </c>
    </row>
    <row r="47" spans="1:11" ht="15" thickBot="1" x14ac:dyDescent="0.35">
      <c r="A47" s="79"/>
      <c r="B47" s="3" t="s">
        <v>7</v>
      </c>
      <c r="C47" s="4">
        <v>6</v>
      </c>
      <c r="D47" s="4">
        <v>4</v>
      </c>
      <c r="E47" s="4">
        <v>3</v>
      </c>
      <c r="F47" s="2">
        <f t="shared" si="1"/>
        <v>3.5</v>
      </c>
      <c r="G47" s="4">
        <v>3</v>
      </c>
      <c r="H47" s="4">
        <v>9</v>
      </c>
      <c r="I47" s="28">
        <f t="shared" si="3"/>
        <v>5.4444444444444446</v>
      </c>
      <c r="J47" s="66"/>
      <c r="K47" s="14" t="str">
        <f t="shared" si="2"/>
        <v>No score</v>
      </c>
    </row>
    <row r="48" spans="1:11" ht="15" thickBot="1" x14ac:dyDescent="0.35">
      <c r="A48" s="77"/>
      <c r="B48" s="9" t="s">
        <v>8</v>
      </c>
      <c r="C48" s="7">
        <v>2</v>
      </c>
      <c r="D48" s="7">
        <v>4</v>
      </c>
      <c r="E48" s="7">
        <v>3</v>
      </c>
      <c r="F48" s="2">
        <f t="shared" si="1"/>
        <v>3.5</v>
      </c>
      <c r="G48" s="7">
        <v>3</v>
      </c>
      <c r="H48" s="7">
        <v>8.5</v>
      </c>
      <c r="I48" s="29">
        <f t="shared" si="3"/>
        <v>4</v>
      </c>
      <c r="J48" s="66"/>
      <c r="K48" s="14" t="str">
        <f t="shared" si="2"/>
        <v>No score</v>
      </c>
    </row>
    <row r="49" spans="1:11" ht="15" thickBot="1" x14ac:dyDescent="0.35">
      <c r="A49" s="76" t="s">
        <v>9</v>
      </c>
      <c r="B49" s="1" t="s">
        <v>10</v>
      </c>
      <c r="C49" s="2">
        <v>7</v>
      </c>
      <c r="D49" s="2">
        <v>10</v>
      </c>
      <c r="E49" s="2">
        <v>10</v>
      </c>
      <c r="F49" s="2">
        <f t="shared" si="1"/>
        <v>10</v>
      </c>
      <c r="G49" s="2">
        <v>5</v>
      </c>
      <c r="H49" s="2">
        <v>9</v>
      </c>
      <c r="I49" s="27">
        <f t="shared" si="3"/>
        <v>7.666666666666667</v>
      </c>
      <c r="J49" s="66"/>
      <c r="K49" s="14" t="str">
        <f t="shared" si="2"/>
        <v>No score</v>
      </c>
    </row>
    <row r="50" spans="1:11" ht="15" thickBot="1" x14ac:dyDescent="0.35">
      <c r="A50" s="79"/>
      <c r="B50" s="3" t="s">
        <v>11</v>
      </c>
      <c r="C50" s="4">
        <v>6</v>
      </c>
      <c r="D50" s="4">
        <v>7</v>
      </c>
      <c r="E50" s="4">
        <v>7</v>
      </c>
      <c r="F50" s="2">
        <f t="shared" si="1"/>
        <v>7</v>
      </c>
      <c r="G50" s="4">
        <v>3</v>
      </c>
      <c r="H50" s="4">
        <v>9</v>
      </c>
      <c r="I50" s="28">
        <f t="shared" si="3"/>
        <v>6.2222222222222223</v>
      </c>
      <c r="J50" s="66"/>
      <c r="K50" s="14" t="str">
        <f t="shared" si="2"/>
        <v>No score</v>
      </c>
    </row>
    <row r="51" spans="1:11" ht="15" thickBot="1" x14ac:dyDescent="0.35">
      <c r="A51" s="77"/>
      <c r="B51" s="6" t="s">
        <v>12</v>
      </c>
      <c r="C51" s="7">
        <v>6</v>
      </c>
      <c r="D51" s="7">
        <v>7</v>
      </c>
      <c r="E51" s="7">
        <v>7</v>
      </c>
      <c r="F51" s="2">
        <f t="shared" si="1"/>
        <v>7</v>
      </c>
      <c r="G51" s="7">
        <v>2</v>
      </c>
      <c r="H51" s="7">
        <v>7</v>
      </c>
      <c r="I51" s="29">
        <f t="shared" si="3"/>
        <v>5.5555555555555554</v>
      </c>
      <c r="J51" s="66"/>
      <c r="K51" s="14" t="str">
        <f t="shared" si="2"/>
        <v>No score</v>
      </c>
    </row>
    <row r="52" spans="1:11" ht="15" thickBot="1" x14ac:dyDescent="0.35">
      <c r="A52" s="76" t="s">
        <v>13</v>
      </c>
      <c r="B52" s="1" t="s">
        <v>14</v>
      </c>
      <c r="C52" s="2">
        <v>10</v>
      </c>
      <c r="D52" s="2">
        <v>7</v>
      </c>
      <c r="E52" s="2">
        <v>7</v>
      </c>
      <c r="F52" s="2">
        <f t="shared" si="1"/>
        <v>7</v>
      </c>
      <c r="G52" s="2">
        <v>4</v>
      </c>
      <c r="H52" s="2">
        <v>10</v>
      </c>
      <c r="I52" s="27">
        <f t="shared" si="3"/>
        <v>8</v>
      </c>
      <c r="J52" s="66"/>
      <c r="K52" s="14" t="str">
        <f t="shared" si="2"/>
        <v>No score</v>
      </c>
    </row>
    <row r="53" spans="1:11" ht="15" thickBot="1" x14ac:dyDescent="0.35">
      <c r="A53" s="79"/>
      <c r="B53" s="3" t="s">
        <v>15</v>
      </c>
      <c r="C53" s="4">
        <v>8</v>
      </c>
      <c r="D53" s="4">
        <v>6</v>
      </c>
      <c r="E53" s="4">
        <v>6</v>
      </c>
      <c r="F53" s="2">
        <f t="shared" si="1"/>
        <v>6</v>
      </c>
      <c r="G53" s="4">
        <v>7</v>
      </c>
      <c r="H53" s="4">
        <v>10</v>
      </c>
      <c r="I53" s="28">
        <f t="shared" si="3"/>
        <v>7.7777777777777777</v>
      </c>
      <c r="J53" s="66"/>
      <c r="K53" s="14" t="str">
        <f t="shared" si="2"/>
        <v>No score</v>
      </c>
    </row>
    <row r="54" spans="1:11" ht="15" thickBot="1" x14ac:dyDescent="0.35">
      <c r="A54" s="79"/>
      <c r="B54" s="3" t="s">
        <v>16</v>
      </c>
      <c r="C54" s="4">
        <v>10</v>
      </c>
      <c r="D54" s="4">
        <v>7</v>
      </c>
      <c r="E54" s="4">
        <v>8</v>
      </c>
      <c r="F54" s="2">
        <f t="shared" si="1"/>
        <v>7.5</v>
      </c>
      <c r="G54" s="4">
        <v>7</v>
      </c>
      <c r="H54" s="4">
        <v>10</v>
      </c>
      <c r="I54" s="28">
        <f t="shared" si="3"/>
        <v>8.7777777777777786</v>
      </c>
      <c r="J54" s="66"/>
      <c r="K54" s="14" t="str">
        <f t="shared" si="2"/>
        <v>No score</v>
      </c>
    </row>
    <row r="55" spans="1:11" ht="15" thickBot="1" x14ac:dyDescent="0.35">
      <c r="A55" s="77"/>
      <c r="B55" s="6" t="s">
        <v>141</v>
      </c>
      <c r="C55" s="7">
        <v>10</v>
      </c>
      <c r="D55" s="7">
        <v>8</v>
      </c>
      <c r="E55" s="7">
        <v>7</v>
      </c>
      <c r="F55" s="2">
        <f t="shared" si="1"/>
        <v>7.5</v>
      </c>
      <c r="G55" s="7">
        <v>6</v>
      </c>
      <c r="H55" s="7">
        <v>10</v>
      </c>
      <c r="I55" s="29">
        <f t="shared" si="3"/>
        <v>8.5555555555555554</v>
      </c>
      <c r="J55" s="66"/>
      <c r="K55" s="14" t="str">
        <f t="shared" si="2"/>
        <v>No score</v>
      </c>
    </row>
    <row r="56" spans="1:11" ht="15" thickBot="1" x14ac:dyDescent="0.35">
      <c r="A56" s="78" t="s">
        <v>17</v>
      </c>
      <c r="B56" s="15" t="s">
        <v>18</v>
      </c>
      <c r="C56" s="13">
        <v>10</v>
      </c>
      <c r="D56" s="13">
        <v>8</v>
      </c>
      <c r="E56" s="13">
        <v>7</v>
      </c>
      <c r="F56" s="2">
        <f t="shared" si="1"/>
        <v>7.5</v>
      </c>
      <c r="G56" s="13">
        <v>4</v>
      </c>
      <c r="H56" s="13">
        <v>10</v>
      </c>
      <c r="I56" s="30">
        <f t="shared" si="3"/>
        <v>8.1111111111111107</v>
      </c>
      <c r="J56" s="66"/>
      <c r="K56" s="14" t="str">
        <f t="shared" si="2"/>
        <v>No score</v>
      </c>
    </row>
    <row r="57" spans="1:11" ht="15" thickBot="1" x14ac:dyDescent="0.35">
      <c r="A57" s="79"/>
      <c r="B57" s="3" t="s">
        <v>19</v>
      </c>
      <c r="C57" s="4">
        <v>10</v>
      </c>
      <c r="D57" s="4">
        <v>8</v>
      </c>
      <c r="E57" s="4">
        <v>7</v>
      </c>
      <c r="F57" s="2">
        <f t="shared" si="1"/>
        <v>7.5</v>
      </c>
      <c r="G57" s="4">
        <v>5</v>
      </c>
      <c r="H57" s="4">
        <v>10</v>
      </c>
      <c r="I57" s="28">
        <f t="shared" si="3"/>
        <v>8.3333333333333339</v>
      </c>
      <c r="J57" s="66"/>
      <c r="K57" s="14" t="str">
        <f t="shared" si="2"/>
        <v>No score</v>
      </c>
    </row>
    <row r="58" spans="1:11" ht="15" thickBot="1" x14ac:dyDescent="0.35">
      <c r="A58" s="77"/>
      <c r="B58" s="6" t="s">
        <v>20</v>
      </c>
      <c r="C58" s="7">
        <v>10</v>
      </c>
      <c r="D58" s="7">
        <v>9</v>
      </c>
      <c r="E58" s="7">
        <v>8</v>
      </c>
      <c r="F58" s="2">
        <f t="shared" si="1"/>
        <v>8.5</v>
      </c>
      <c r="G58" s="7">
        <v>10</v>
      </c>
      <c r="H58" s="7">
        <v>10</v>
      </c>
      <c r="I58" s="29">
        <f t="shared" si="3"/>
        <v>9.6666666666666661</v>
      </c>
      <c r="J58" s="66"/>
      <c r="K58" s="14" t="str">
        <f t="shared" si="2"/>
        <v>No score</v>
      </c>
    </row>
    <row r="59" spans="1:11" ht="15" thickBot="1" x14ac:dyDescent="0.35">
      <c r="A59" s="76" t="s">
        <v>21</v>
      </c>
      <c r="B59" s="1" t="s">
        <v>22</v>
      </c>
      <c r="C59" s="2">
        <v>9</v>
      </c>
      <c r="D59" s="2">
        <v>10</v>
      </c>
      <c r="E59" s="2">
        <v>10</v>
      </c>
      <c r="F59" s="2">
        <f t="shared" si="1"/>
        <v>10</v>
      </c>
      <c r="G59" s="2">
        <v>7</v>
      </c>
      <c r="H59" s="2">
        <v>9</v>
      </c>
      <c r="I59" s="27">
        <f t="shared" si="3"/>
        <v>8.7777777777777786</v>
      </c>
      <c r="J59" s="66"/>
      <c r="K59" s="14" t="str">
        <f t="shared" si="2"/>
        <v>No score</v>
      </c>
    </row>
    <row r="60" spans="1:11" ht="15" thickBot="1" x14ac:dyDescent="0.35">
      <c r="A60" s="77"/>
      <c r="B60" s="6" t="s">
        <v>23</v>
      </c>
      <c r="C60" s="7">
        <v>10</v>
      </c>
      <c r="D60" s="7">
        <v>10</v>
      </c>
      <c r="E60" s="7">
        <v>10</v>
      </c>
      <c r="F60" s="2">
        <f t="shared" si="1"/>
        <v>10</v>
      </c>
      <c r="G60" s="7">
        <v>10</v>
      </c>
      <c r="H60" s="7">
        <v>10</v>
      </c>
      <c r="I60" s="29">
        <f t="shared" si="3"/>
        <v>10</v>
      </c>
      <c r="J60" s="66"/>
      <c r="K60" s="14" t="str">
        <f t="shared" si="2"/>
        <v>No score</v>
      </c>
    </row>
    <row r="61" spans="1:11" ht="15" thickBot="1" x14ac:dyDescent="0.35">
      <c r="A61" s="76" t="s">
        <v>118</v>
      </c>
      <c r="B61" s="11" t="s">
        <v>24</v>
      </c>
      <c r="C61" s="2">
        <v>3</v>
      </c>
      <c r="D61" s="2">
        <v>2</v>
      </c>
      <c r="E61" s="2">
        <v>3</v>
      </c>
      <c r="F61" s="2">
        <f t="shared" si="1"/>
        <v>2.5</v>
      </c>
      <c r="G61" s="2">
        <v>3</v>
      </c>
      <c r="H61" s="2">
        <v>9</v>
      </c>
      <c r="I61" s="27">
        <f t="shared" si="3"/>
        <v>4.2222222222222223</v>
      </c>
      <c r="J61" s="66"/>
      <c r="K61" s="14" t="str">
        <f t="shared" si="2"/>
        <v>No score</v>
      </c>
    </row>
    <row r="62" spans="1:11" ht="15" thickBot="1" x14ac:dyDescent="0.35">
      <c r="A62" s="77"/>
      <c r="B62" s="9" t="s">
        <v>25</v>
      </c>
      <c r="C62" s="7">
        <v>10</v>
      </c>
      <c r="D62" s="7">
        <v>6</v>
      </c>
      <c r="E62" s="7">
        <v>5</v>
      </c>
      <c r="F62" s="2">
        <f t="shared" si="1"/>
        <v>5.5</v>
      </c>
      <c r="G62" s="7">
        <v>3</v>
      </c>
      <c r="H62" s="7">
        <v>10</v>
      </c>
      <c r="I62" s="29">
        <f t="shared" si="3"/>
        <v>7.4444444444444446</v>
      </c>
      <c r="J62" s="66"/>
      <c r="K62" s="14" t="str">
        <f t="shared" si="2"/>
        <v>No score</v>
      </c>
    </row>
    <row r="63" spans="1:11" ht="15" thickBot="1" x14ac:dyDescent="0.35">
      <c r="A63" s="76" t="s">
        <v>26</v>
      </c>
      <c r="B63" s="11" t="s">
        <v>106</v>
      </c>
      <c r="C63" s="2">
        <v>10</v>
      </c>
      <c r="D63" s="2">
        <v>6</v>
      </c>
      <c r="E63" s="2">
        <v>3</v>
      </c>
      <c r="F63" s="2">
        <f t="shared" si="1"/>
        <v>4.5</v>
      </c>
      <c r="G63" s="2">
        <v>3</v>
      </c>
      <c r="H63" s="2">
        <v>10</v>
      </c>
      <c r="I63" s="27">
        <f t="shared" si="3"/>
        <v>7.2222222222222223</v>
      </c>
      <c r="J63" s="66"/>
      <c r="K63" s="14" t="str">
        <f t="shared" si="2"/>
        <v>No score</v>
      </c>
    </row>
    <row r="64" spans="1:11" ht="29.4" thickBot="1" x14ac:dyDescent="0.35">
      <c r="A64" s="77"/>
      <c r="B64" s="9" t="s">
        <v>105</v>
      </c>
      <c r="C64" s="7">
        <v>4</v>
      </c>
      <c r="D64" s="7">
        <v>3</v>
      </c>
      <c r="E64" s="7">
        <v>2</v>
      </c>
      <c r="F64" s="2">
        <f t="shared" si="1"/>
        <v>2.5</v>
      </c>
      <c r="G64" s="7">
        <v>2</v>
      </c>
      <c r="H64" s="7">
        <v>5</v>
      </c>
      <c r="I64" s="29">
        <f t="shared" si="3"/>
        <v>3.4444444444444446</v>
      </c>
      <c r="J64" s="66"/>
      <c r="K64" s="14" t="str">
        <f t="shared" si="2"/>
        <v>No score</v>
      </c>
    </row>
    <row r="65" spans="1:11" ht="32.25" customHeight="1" thickBot="1" x14ac:dyDescent="0.35">
      <c r="A65" s="78" t="s">
        <v>27</v>
      </c>
      <c r="B65" s="12" t="s">
        <v>28</v>
      </c>
      <c r="C65" s="13">
        <v>7</v>
      </c>
      <c r="D65" s="13">
        <v>6</v>
      </c>
      <c r="E65" s="13">
        <v>3</v>
      </c>
      <c r="F65" s="2">
        <f t="shared" si="1"/>
        <v>4.5</v>
      </c>
      <c r="G65" s="13">
        <v>2</v>
      </c>
      <c r="H65" s="13">
        <v>10</v>
      </c>
      <c r="I65" s="30">
        <f t="shared" si="3"/>
        <v>6</v>
      </c>
      <c r="J65" s="66"/>
      <c r="K65" s="14" t="str">
        <f t="shared" si="2"/>
        <v>No score</v>
      </c>
    </row>
    <row r="66" spans="1:11" ht="29.4" thickBot="1" x14ac:dyDescent="0.35">
      <c r="A66" s="79"/>
      <c r="B66" s="8" t="s">
        <v>29</v>
      </c>
      <c r="C66" s="4">
        <v>7</v>
      </c>
      <c r="D66" s="4">
        <v>6</v>
      </c>
      <c r="E66" s="4">
        <v>3</v>
      </c>
      <c r="F66" s="2">
        <f t="shared" si="1"/>
        <v>4.5</v>
      </c>
      <c r="G66" s="4">
        <v>5</v>
      </c>
      <c r="H66" s="4">
        <v>10</v>
      </c>
      <c r="I66" s="28">
        <f t="shared" si="3"/>
        <v>6.666666666666667</v>
      </c>
      <c r="J66" s="66"/>
      <c r="K66" s="14" t="str">
        <f t="shared" si="2"/>
        <v>No score</v>
      </c>
    </row>
    <row r="67" spans="1:11" ht="29.4" thickBot="1" x14ac:dyDescent="0.35">
      <c r="A67" s="79"/>
      <c r="B67" s="8" t="s">
        <v>143</v>
      </c>
      <c r="C67" s="4">
        <v>3</v>
      </c>
      <c r="D67" s="4">
        <v>3</v>
      </c>
      <c r="E67" s="4">
        <v>2</v>
      </c>
      <c r="F67" s="2">
        <f t="shared" si="1"/>
        <v>2.5</v>
      </c>
      <c r="G67" s="4">
        <v>2</v>
      </c>
      <c r="H67" s="4">
        <v>5</v>
      </c>
      <c r="I67" s="28">
        <f t="shared" si="3"/>
        <v>3.1111111111111112</v>
      </c>
      <c r="J67" s="66"/>
      <c r="K67" s="14" t="str">
        <f t="shared" si="2"/>
        <v>No score</v>
      </c>
    </row>
    <row r="68" spans="1:11" ht="15" thickBot="1" x14ac:dyDescent="0.35">
      <c r="A68" s="79"/>
      <c r="B68" s="8" t="s">
        <v>30</v>
      </c>
      <c r="C68" s="4">
        <v>5</v>
      </c>
      <c r="D68" s="4">
        <v>2</v>
      </c>
      <c r="E68" s="4">
        <v>5</v>
      </c>
      <c r="F68" s="2">
        <f t="shared" si="1"/>
        <v>3.5</v>
      </c>
      <c r="G68" s="4">
        <v>5</v>
      </c>
      <c r="H68" s="4">
        <v>7</v>
      </c>
      <c r="I68" s="28">
        <f t="shared" si="3"/>
        <v>5.1111111111111107</v>
      </c>
      <c r="J68" s="66"/>
      <c r="K68" s="14" t="str">
        <f t="shared" si="2"/>
        <v>No score</v>
      </c>
    </row>
    <row r="69" spans="1:11" ht="35.25" customHeight="1" thickBot="1" x14ac:dyDescent="0.35">
      <c r="A69" s="77"/>
      <c r="B69" s="9" t="s">
        <v>119</v>
      </c>
      <c r="C69" s="7">
        <v>3</v>
      </c>
      <c r="D69" s="7">
        <v>1</v>
      </c>
      <c r="E69" s="7">
        <v>3</v>
      </c>
      <c r="F69" s="2">
        <f t="shared" si="1"/>
        <v>2</v>
      </c>
      <c r="G69" s="7">
        <v>1</v>
      </c>
      <c r="H69" s="7">
        <v>5</v>
      </c>
      <c r="I69" s="29">
        <f t="shared" ref="I69" si="4">(C69*3+F69*2+G69*2+H69*2)/9</f>
        <v>2.7777777777777777</v>
      </c>
      <c r="J69" s="66"/>
      <c r="K69" s="14" t="str">
        <f t="shared" si="2"/>
        <v>No score</v>
      </c>
    </row>
    <row r="70" spans="1:11" ht="15" thickBot="1" x14ac:dyDescent="0.35">
      <c r="A70" s="76" t="s">
        <v>127</v>
      </c>
      <c r="B70" s="1" t="s">
        <v>72</v>
      </c>
      <c r="C70" s="2">
        <v>6</v>
      </c>
      <c r="D70" s="2">
        <v>1.5</v>
      </c>
      <c r="E70" s="2">
        <v>4</v>
      </c>
      <c r="F70" s="2">
        <f t="shared" ref="F70:F76" si="5">AVERAGE(D70:E70)</f>
        <v>2.75</v>
      </c>
      <c r="G70" s="2">
        <v>0.5</v>
      </c>
      <c r="H70" s="2">
        <v>6</v>
      </c>
      <c r="I70" s="27">
        <f>(C70*3+F70*2+G70*2+H70*2)/9</f>
        <v>4.0555555555555554</v>
      </c>
      <c r="J70" s="66"/>
      <c r="K70" s="14" t="str">
        <f t="shared" ref="K70:K76" si="6">IF(J70&gt;0,I70*J70/100,"No score")</f>
        <v>No score</v>
      </c>
    </row>
    <row r="71" spans="1:11" ht="15" thickBot="1" x14ac:dyDescent="0.35">
      <c r="A71" s="79"/>
      <c r="B71" s="3" t="s">
        <v>73</v>
      </c>
      <c r="C71" s="4">
        <v>3</v>
      </c>
      <c r="D71" s="3">
        <v>1</v>
      </c>
      <c r="E71" s="3">
        <v>1.5</v>
      </c>
      <c r="F71" s="2">
        <f t="shared" si="5"/>
        <v>1.25</v>
      </c>
      <c r="G71" s="3">
        <v>0.5</v>
      </c>
      <c r="H71" s="4">
        <v>3</v>
      </c>
      <c r="I71" s="28">
        <f>(C71*3+F71*2+G71*2+H71*2)/9</f>
        <v>2.0555555555555554</v>
      </c>
      <c r="J71" s="66"/>
      <c r="K71" s="14" t="str">
        <f t="shared" si="6"/>
        <v>No score</v>
      </c>
    </row>
    <row r="72" spans="1:11" ht="30.75" customHeight="1" thickBot="1" x14ac:dyDescent="0.35">
      <c r="A72" s="80" t="s">
        <v>140</v>
      </c>
      <c r="B72" s="11" t="s">
        <v>123</v>
      </c>
      <c r="C72" s="4">
        <v>4</v>
      </c>
      <c r="D72" s="4">
        <v>3</v>
      </c>
      <c r="E72" s="4">
        <v>3</v>
      </c>
      <c r="F72" s="2">
        <f t="shared" si="5"/>
        <v>3</v>
      </c>
      <c r="G72" s="62">
        <v>8</v>
      </c>
      <c r="H72" s="62">
        <v>6</v>
      </c>
      <c r="I72" s="28">
        <f t="shared" ref="I72:I75" si="7">(C72*3+F72*2+G72*2+H72*2)/9</f>
        <v>5.1111111111111107</v>
      </c>
      <c r="J72" s="66"/>
      <c r="K72" s="14" t="str">
        <f t="shared" si="6"/>
        <v>No score</v>
      </c>
    </row>
    <row r="73" spans="1:11" ht="29.4" thickBot="1" x14ac:dyDescent="0.35">
      <c r="A73" s="81"/>
      <c r="B73" s="11" t="s">
        <v>124</v>
      </c>
      <c r="C73" s="4">
        <v>4</v>
      </c>
      <c r="D73" s="4">
        <v>3</v>
      </c>
      <c r="E73" s="4">
        <v>3</v>
      </c>
      <c r="F73" s="2">
        <f t="shared" si="5"/>
        <v>3</v>
      </c>
      <c r="G73" s="62">
        <v>2</v>
      </c>
      <c r="H73" s="62">
        <v>5</v>
      </c>
      <c r="I73" s="28">
        <f t="shared" si="7"/>
        <v>3.5555555555555554</v>
      </c>
      <c r="J73" s="66"/>
      <c r="K73" s="14" t="str">
        <f t="shared" si="6"/>
        <v>No score</v>
      </c>
    </row>
    <row r="74" spans="1:11" ht="29.4" thickBot="1" x14ac:dyDescent="0.35">
      <c r="A74" s="1" t="s">
        <v>128</v>
      </c>
      <c r="B74" s="11" t="s">
        <v>125</v>
      </c>
      <c r="C74" s="4">
        <v>2</v>
      </c>
      <c r="D74" s="4">
        <v>1</v>
      </c>
      <c r="E74" s="4">
        <v>3</v>
      </c>
      <c r="F74" s="2">
        <f t="shared" si="5"/>
        <v>2</v>
      </c>
      <c r="G74" s="62">
        <v>2</v>
      </c>
      <c r="H74" s="62">
        <v>3</v>
      </c>
      <c r="I74" s="28">
        <f t="shared" si="7"/>
        <v>2.2222222222222223</v>
      </c>
      <c r="J74" s="66"/>
      <c r="K74" s="14" t="str">
        <f t="shared" si="6"/>
        <v>No score</v>
      </c>
    </row>
    <row r="75" spans="1:11" ht="28.8" x14ac:dyDescent="0.3">
      <c r="A75" s="1" t="s">
        <v>129</v>
      </c>
      <c r="B75" s="11" t="s">
        <v>126</v>
      </c>
      <c r="C75" s="4">
        <v>1</v>
      </c>
      <c r="D75" s="4">
        <v>1</v>
      </c>
      <c r="E75" s="4">
        <v>1</v>
      </c>
      <c r="F75" s="2">
        <f t="shared" si="5"/>
        <v>1</v>
      </c>
      <c r="G75" s="62">
        <v>1</v>
      </c>
      <c r="H75" s="62">
        <v>2</v>
      </c>
      <c r="I75" s="28">
        <f t="shared" si="7"/>
        <v>1.2222222222222223</v>
      </c>
      <c r="J75" s="66"/>
      <c r="K75" s="14" t="str">
        <f t="shared" si="6"/>
        <v>No score</v>
      </c>
    </row>
    <row r="76" spans="1:11" ht="15" thickBot="1" x14ac:dyDescent="0.35">
      <c r="A76" s="5" t="s">
        <v>130</v>
      </c>
      <c r="B76" s="6" t="s">
        <v>131</v>
      </c>
      <c r="C76" s="7">
        <v>0</v>
      </c>
      <c r="D76" s="6">
        <v>0</v>
      </c>
      <c r="E76" s="6">
        <v>0</v>
      </c>
      <c r="F76" s="7">
        <f t="shared" si="5"/>
        <v>0</v>
      </c>
      <c r="G76" s="7">
        <v>0</v>
      </c>
      <c r="H76" s="7">
        <v>0</v>
      </c>
      <c r="I76" s="29">
        <f>(C76*3+F76*2+G76*2+H76*2)/9</f>
        <v>0</v>
      </c>
      <c r="J76" s="66"/>
      <c r="K76" s="14" t="str">
        <f t="shared" si="6"/>
        <v>No score</v>
      </c>
    </row>
    <row r="78" spans="1:11" ht="15.6" x14ac:dyDescent="0.3">
      <c r="H78" s="20"/>
      <c r="I78" s="21"/>
      <c r="J78" s="22" t="s">
        <v>53</v>
      </c>
      <c r="K78" s="4" t="str">
        <f>IF(ISERROR(AVERAGE(K5:K76)),"No scores",SUM(K5:K76))</f>
        <v>No scores</v>
      </c>
    </row>
    <row r="79" spans="1:11" x14ac:dyDescent="0.3">
      <c r="B79" s="73"/>
      <c r="C79" s="73"/>
      <c r="D79" s="73"/>
      <c r="E79" s="73"/>
      <c r="F79" s="73"/>
      <c r="G79" s="73"/>
      <c r="H79" s="73"/>
      <c r="I79" s="73"/>
      <c r="J79" s="73"/>
    </row>
  </sheetData>
  <mergeCells count="33">
    <mergeCell ref="A41:A43"/>
    <mergeCell ref="A38:A40"/>
    <mergeCell ref="A35:A37"/>
    <mergeCell ref="A32:A34"/>
    <mergeCell ref="A70:A71"/>
    <mergeCell ref="A1:K1"/>
    <mergeCell ref="A29:A31"/>
    <mergeCell ref="D3:F3"/>
    <mergeCell ref="A5:A10"/>
    <mergeCell ref="A11:A16"/>
    <mergeCell ref="A2:B4"/>
    <mergeCell ref="C3:C4"/>
    <mergeCell ref="G3:G4"/>
    <mergeCell ref="H3:H4"/>
    <mergeCell ref="I3:I4"/>
    <mergeCell ref="J3:J4"/>
    <mergeCell ref="K3:K4"/>
    <mergeCell ref="B79:J79"/>
    <mergeCell ref="C2:K2"/>
    <mergeCell ref="A59:A60"/>
    <mergeCell ref="A56:A58"/>
    <mergeCell ref="A52:A55"/>
    <mergeCell ref="A49:A51"/>
    <mergeCell ref="A46:A48"/>
    <mergeCell ref="A65:A69"/>
    <mergeCell ref="A63:A64"/>
    <mergeCell ref="A61:A62"/>
    <mergeCell ref="A17:A19"/>
    <mergeCell ref="A26:A28"/>
    <mergeCell ref="A23:A25"/>
    <mergeCell ref="A20:A22"/>
    <mergeCell ref="A72:A73"/>
    <mergeCell ref="A44:A45"/>
  </mergeCells>
  <pageMargins left="0.31496062992125984" right="0.31496062992125984" top="0.24" bottom="0.22" header="0.24" footer="0.25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17" sqref="E17"/>
    </sheetView>
  </sheetViews>
  <sheetFormatPr defaultRowHeight="14.4" x14ac:dyDescent="0.3"/>
  <cols>
    <col min="1" max="1" width="56.44140625" customWidth="1"/>
    <col min="2" max="2" width="15.33203125" customWidth="1"/>
    <col min="3" max="3" width="9" customWidth="1"/>
    <col min="5" max="5" width="8.44140625" customWidth="1"/>
    <col min="6" max="6" width="10.6640625" bestFit="1" customWidth="1"/>
  </cols>
  <sheetData>
    <row r="1" spans="1:6" ht="31.5" customHeight="1" thickBot="1" x14ac:dyDescent="0.35">
      <c r="A1" s="97" t="s">
        <v>136</v>
      </c>
      <c r="B1" s="97"/>
      <c r="C1" s="97"/>
      <c r="D1" s="97"/>
      <c r="E1" s="97"/>
      <c r="F1" s="97"/>
    </row>
    <row r="2" spans="1:6" x14ac:dyDescent="0.3">
      <c r="A2" s="23" t="s">
        <v>108</v>
      </c>
      <c r="B2" s="96" t="s">
        <v>50</v>
      </c>
      <c r="C2" s="96"/>
      <c r="D2" s="96"/>
      <c r="E2" s="99" t="s">
        <v>54</v>
      </c>
      <c r="F2" s="100" t="s">
        <v>52</v>
      </c>
    </row>
    <row r="3" spans="1:6" ht="29.4" thickBot="1" x14ac:dyDescent="0.35">
      <c r="A3" s="25" t="s">
        <v>33</v>
      </c>
      <c r="B3" s="26" t="s">
        <v>34</v>
      </c>
      <c r="C3" s="26" t="s">
        <v>0</v>
      </c>
      <c r="D3" s="26" t="s">
        <v>120</v>
      </c>
      <c r="E3" s="93"/>
      <c r="F3" s="101"/>
    </row>
    <row r="4" spans="1:6" x14ac:dyDescent="0.3">
      <c r="A4" s="24" t="s">
        <v>35</v>
      </c>
      <c r="B4" s="13">
        <v>8</v>
      </c>
      <c r="C4" s="13">
        <v>3</v>
      </c>
      <c r="D4" s="30">
        <f>AVERAGE(B4:C4)</f>
        <v>5.5</v>
      </c>
      <c r="E4" s="66"/>
      <c r="F4" s="14" t="str">
        <f>IF(E4&gt;0,D4*E4/100,"No score")</f>
        <v>No score</v>
      </c>
    </row>
    <row r="5" spans="1:6" x14ac:dyDescent="0.3">
      <c r="A5" s="19" t="s">
        <v>36</v>
      </c>
      <c r="B5" s="4">
        <v>6</v>
      </c>
      <c r="C5" s="4">
        <v>3</v>
      </c>
      <c r="D5" s="28">
        <f t="shared" ref="D5:D18" si="0">AVERAGE(B5:C5)</f>
        <v>4.5</v>
      </c>
      <c r="E5" s="66"/>
      <c r="F5" s="14" t="str">
        <f t="shared" ref="F5:F18" si="1">IF(E5&gt;0,D5*E5/100,"No score")</f>
        <v>No score</v>
      </c>
    </row>
    <row r="6" spans="1:6" x14ac:dyDescent="0.3">
      <c r="A6" s="19" t="s">
        <v>37</v>
      </c>
      <c r="B6" s="4">
        <v>5</v>
      </c>
      <c r="C6" s="4">
        <v>6</v>
      </c>
      <c r="D6" s="28">
        <f t="shared" si="0"/>
        <v>5.5</v>
      </c>
      <c r="E6" s="66"/>
      <c r="F6" s="14" t="str">
        <f t="shared" si="1"/>
        <v>No score</v>
      </c>
    </row>
    <row r="7" spans="1:6" x14ac:dyDescent="0.3">
      <c r="A7" s="19" t="s">
        <v>38</v>
      </c>
      <c r="B7" s="4">
        <v>4</v>
      </c>
      <c r="C7" s="4">
        <v>4</v>
      </c>
      <c r="D7" s="28">
        <f t="shared" si="0"/>
        <v>4</v>
      </c>
      <c r="E7" s="66"/>
      <c r="F7" s="14" t="str">
        <f t="shared" si="1"/>
        <v>No score</v>
      </c>
    </row>
    <row r="8" spans="1:6" x14ac:dyDescent="0.3">
      <c r="A8" s="19" t="s">
        <v>39</v>
      </c>
      <c r="B8" s="4">
        <v>5</v>
      </c>
      <c r="C8" s="4">
        <v>6</v>
      </c>
      <c r="D8" s="28">
        <f t="shared" si="0"/>
        <v>5.5</v>
      </c>
      <c r="E8" s="66"/>
      <c r="F8" s="14" t="str">
        <f t="shared" si="1"/>
        <v>No score</v>
      </c>
    </row>
    <row r="9" spans="1:6" x14ac:dyDescent="0.3">
      <c r="A9" s="19" t="s">
        <v>40</v>
      </c>
      <c r="B9" s="4">
        <v>4</v>
      </c>
      <c r="C9" s="4">
        <v>5</v>
      </c>
      <c r="D9" s="28">
        <f t="shared" si="0"/>
        <v>4.5</v>
      </c>
      <c r="E9" s="66">
        <v>0</v>
      </c>
      <c r="F9" s="14" t="str">
        <f t="shared" si="1"/>
        <v>No score</v>
      </c>
    </row>
    <row r="10" spans="1:6" x14ac:dyDescent="0.3">
      <c r="A10" s="19" t="s">
        <v>41</v>
      </c>
      <c r="B10" s="4">
        <v>4</v>
      </c>
      <c r="C10" s="4">
        <v>4</v>
      </c>
      <c r="D10" s="28">
        <f t="shared" si="0"/>
        <v>4</v>
      </c>
      <c r="E10" s="66"/>
      <c r="F10" s="14" t="str">
        <f t="shared" si="1"/>
        <v>No score</v>
      </c>
    </row>
    <row r="11" spans="1:6" x14ac:dyDescent="0.3">
      <c r="A11" s="19" t="s">
        <v>42</v>
      </c>
      <c r="B11" s="4">
        <v>4</v>
      </c>
      <c r="C11" s="4">
        <v>4</v>
      </c>
      <c r="D11" s="28">
        <f t="shared" si="0"/>
        <v>4</v>
      </c>
      <c r="E11" s="66"/>
      <c r="F11" s="14" t="str">
        <f t="shared" si="1"/>
        <v>No score</v>
      </c>
    </row>
    <row r="12" spans="1:6" x14ac:dyDescent="0.3">
      <c r="A12" s="19" t="s">
        <v>43</v>
      </c>
      <c r="B12" s="4">
        <v>7</v>
      </c>
      <c r="C12" s="4">
        <v>9</v>
      </c>
      <c r="D12" s="28">
        <f t="shared" si="0"/>
        <v>8</v>
      </c>
      <c r="E12" s="66"/>
      <c r="F12" s="14" t="str">
        <f t="shared" si="1"/>
        <v>No score</v>
      </c>
    </row>
    <row r="13" spans="1:6" x14ac:dyDescent="0.3">
      <c r="A13" s="19" t="s">
        <v>44</v>
      </c>
      <c r="B13" s="4">
        <v>7</v>
      </c>
      <c r="C13" s="4">
        <v>5</v>
      </c>
      <c r="D13" s="28">
        <f t="shared" si="0"/>
        <v>6</v>
      </c>
      <c r="E13" s="66"/>
      <c r="F13" s="14" t="str">
        <f t="shared" si="1"/>
        <v>No score</v>
      </c>
    </row>
    <row r="14" spans="1:6" x14ac:dyDescent="0.3">
      <c r="A14" s="19" t="s">
        <v>45</v>
      </c>
      <c r="B14" s="4">
        <v>2</v>
      </c>
      <c r="C14" s="4">
        <v>4</v>
      </c>
      <c r="D14" s="28">
        <f t="shared" si="0"/>
        <v>3</v>
      </c>
      <c r="E14" s="66"/>
      <c r="F14" s="14" t="str">
        <f t="shared" si="1"/>
        <v>No score</v>
      </c>
    </row>
    <row r="15" spans="1:6" x14ac:dyDescent="0.3">
      <c r="A15" s="19" t="s">
        <v>46</v>
      </c>
      <c r="B15" s="4">
        <v>0</v>
      </c>
      <c r="C15" s="4">
        <v>1</v>
      </c>
      <c r="D15" s="28">
        <f t="shared" si="0"/>
        <v>0.5</v>
      </c>
      <c r="E15" s="66"/>
      <c r="F15" s="14" t="str">
        <f t="shared" si="1"/>
        <v>No score</v>
      </c>
    </row>
    <row r="16" spans="1:6" x14ac:dyDescent="0.3">
      <c r="A16" s="19" t="s">
        <v>47</v>
      </c>
      <c r="B16" s="4">
        <v>0</v>
      </c>
      <c r="C16" s="4">
        <v>0</v>
      </c>
      <c r="D16" s="28">
        <f t="shared" si="0"/>
        <v>0</v>
      </c>
      <c r="E16" s="66">
        <v>0</v>
      </c>
      <c r="F16" s="14" t="str">
        <f t="shared" si="1"/>
        <v>No score</v>
      </c>
    </row>
    <row r="17" spans="1:6" x14ac:dyDescent="0.3">
      <c r="A17" s="19" t="s">
        <v>48</v>
      </c>
      <c r="B17" s="4">
        <v>5</v>
      </c>
      <c r="C17" s="4">
        <v>5</v>
      </c>
      <c r="D17" s="28">
        <f t="shared" si="0"/>
        <v>5</v>
      </c>
      <c r="E17" s="66"/>
      <c r="F17" s="14" t="str">
        <f t="shared" si="1"/>
        <v>No score</v>
      </c>
    </row>
    <row r="18" spans="1:6" ht="15" thickBot="1" x14ac:dyDescent="0.35">
      <c r="A18" s="5" t="s">
        <v>49</v>
      </c>
      <c r="B18" s="7">
        <v>7</v>
      </c>
      <c r="C18" s="7">
        <v>2</v>
      </c>
      <c r="D18" s="29">
        <f t="shared" si="0"/>
        <v>4.5</v>
      </c>
      <c r="E18" s="66"/>
      <c r="F18" s="14" t="str">
        <f t="shared" si="1"/>
        <v>No score</v>
      </c>
    </row>
    <row r="19" spans="1:6" ht="16.2" thickBot="1" x14ac:dyDescent="0.35">
      <c r="E19" s="22" t="s">
        <v>53</v>
      </c>
      <c r="F19" s="63" t="str">
        <f>IF(ISERROR(AVERAGE(F4:F18)),"No scores",SUM(F4:F18))</f>
        <v>No scores</v>
      </c>
    </row>
    <row r="21" spans="1:6" x14ac:dyDescent="0.3">
      <c r="A21" t="s">
        <v>138</v>
      </c>
      <c r="F21" s="65">
        <v>0.7</v>
      </c>
    </row>
    <row r="22" spans="1:6" ht="15" thickBot="1" x14ac:dyDescent="0.35">
      <c r="A22" t="s">
        <v>139</v>
      </c>
    </row>
    <row r="23" spans="1:6" ht="16.2" thickBot="1" x14ac:dyDescent="0.35">
      <c r="A23" s="98" t="s">
        <v>132</v>
      </c>
      <c r="B23" s="98"/>
      <c r="C23" s="98"/>
      <c r="D23" s="98"/>
      <c r="E23" s="98"/>
      <c r="F23" s="63" t="str">
        <f>IF(ISERROR(F19/F21),"No scores",F19*F21)</f>
        <v>No scores</v>
      </c>
    </row>
  </sheetData>
  <mergeCells count="5">
    <mergeCell ref="B2:D2"/>
    <mergeCell ref="A1:F1"/>
    <mergeCell ref="A23:E23"/>
    <mergeCell ref="E2:E3"/>
    <mergeCell ref="F2:F3"/>
  </mergeCells>
  <dataValidations count="1">
    <dataValidation type="list" allowBlank="1" showErrorMessage="1" sqref="F21">
      <formula1>ratings2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E1"/>
    </sheetView>
  </sheetViews>
  <sheetFormatPr defaultRowHeight="14.4" x14ac:dyDescent="0.3"/>
  <cols>
    <col min="1" max="1" width="26.109375" customWidth="1"/>
    <col min="2" max="2" width="4.6640625" customWidth="1"/>
    <col min="3" max="3" width="42.44140625" customWidth="1"/>
    <col min="4" max="4" width="13.44140625" customWidth="1"/>
    <col min="5" max="5" width="9.5546875" customWidth="1"/>
  </cols>
  <sheetData>
    <row r="1" spans="1:13" ht="15.6" x14ac:dyDescent="0.3">
      <c r="A1" s="120" t="s">
        <v>133</v>
      </c>
      <c r="B1" s="120"/>
      <c r="C1" s="120"/>
      <c r="D1" s="120"/>
      <c r="E1" s="120"/>
    </row>
    <row r="2" spans="1:13" ht="15" thickBot="1" x14ac:dyDescent="0.35"/>
    <row r="3" spans="1:13" ht="15" customHeight="1" x14ac:dyDescent="0.3">
      <c r="A3" s="127" t="s">
        <v>62</v>
      </c>
      <c r="B3" s="128"/>
      <c r="C3" s="128"/>
      <c r="D3" s="128"/>
      <c r="E3" s="70" t="str">
        <f>'Impacts - on-site in wetland '!K78</f>
        <v>No scores</v>
      </c>
      <c r="F3" s="67"/>
      <c r="G3" s="67"/>
      <c r="H3" s="67"/>
      <c r="I3" s="67"/>
      <c r="J3" s="67"/>
      <c r="K3" s="67"/>
      <c r="L3" s="67"/>
      <c r="M3" s="67"/>
    </row>
    <row r="4" spans="1:13" ht="15" customHeight="1" x14ac:dyDescent="0.3">
      <c r="A4" s="125" t="s">
        <v>63</v>
      </c>
      <c r="B4" s="126"/>
      <c r="C4" s="126"/>
      <c r="D4" s="126"/>
      <c r="E4" s="71" t="str">
        <f>'Impacts - upslope catchment'!F23</f>
        <v>No scores</v>
      </c>
      <c r="F4" s="67"/>
      <c r="G4" s="67"/>
      <c r="H4" s="67"/>
      <c r="I4" s="67"/>
      <c r="J4" s="67"/>
      <c r="K4" s="67"/>
      <c r="L4" s="67"/>
      <c r="M4" s="67"/>
    </row>
    <row r="5" spans="1:13" ht="15" customHeight="1" x14ac:dyDescent="0.3">
      <c r="A5" s="123" t="s">
        <v>60</v>
      </c>
      <c r="B5" s="124"/>
      <c r="C5" s="124"/>
      <c r="D5" s="124"/>
      <c r="E5" s="68" t="str">
        <f>IF(ISERROR(AVERAGE(E3:E4)),"No scores",IF(E3&gt;E4,E3+(10-E3)*E4/10,E4+(10-E4)*E3/10))</f>
        <v>No scores</v>
      </c>
      <c r="F5" s="69"/>
      <c r="G5" s="69"/>
      <c r="H5" s="69"/>
      <c r="I5" s="69"/>
      <c r="J5" s="69"/>
      <c r="K5" s="69"/>
      <c r="L5" s="69"/>
      <c r="M5" s="69"/>
    </row>
    <row r="6" spans="1:13" ht="16.2" thickBot="1" x14ac:dyDescent="0.35">
      <c r="A6" s="121" t="s">
        <v>121</v>
      </c>
      <c r="B6" s="122"/>
      <c r="C6" s="122"/>
      <c r="D6" s="122"/>
      <c r="E6" s="72" t="str">
        <f>IF(E5&lt;1,"A",IF(E5&lt;2,"B",IF(E5&lt;4,"C",IF(E5&lt;6,"D",IF(E5&lt;8,"E",IF(E5&lt;10,"F","No Value"))))))</f>
        <v>No Value</v>
      </c>
    </row>
    <row r="7" spans="1:13" ht="15" thickBot="1" x14ac:dyDescent="0.35">
      <c r="A7" s="33"/>
      <c r="B7" s="18"/>
      <c r="C7" s="18"/>
      <c r="D7" s="34"/>
      <c r="E7" s="32"/>
      <c r="J7" s="69"/>
    </row>
    <row r="8" spans="1:13" ht="30" customHeight="1" x14ac:dyDescent="0.3">
      <c r="A8" s="102" t="s">
        <v>61</v>
      </c>
      <c r="B8" s="103"/>
      <c r="C8" s="103"/>
      <c r="D8" s="103"/>
      <c r="E8" s="104"/>
    </row>
    <row r="9" spans="1:13" x14ac:dyDescent="0.3">
      <c r="A9" s="108"/>
      <c r="B9" s="109"/>
      <c r="C9" s="109"/>
      <c r="D9" s="109"/>
      <c r="E9" s="110"/>
    </row>
    <row r="10" spans="1:13" x14ac:dyDescent="0.3">
      <c r="A10" s="108"/>
      <c r="B10" s="109"/>
      <c r="C10" s="109"/>
      <c r="D10" s="109"/>
      <c r="E10" s="110"/>
    </row>
    <row r="11" spans="1:13" ht="15" thickBot="1" x14ac:dyDescent="0.35">
      <c r="A11" s="105"/>
      <c r="B11" s="106"/>
      <c r="C11" s="106"/>
      <c r="D11" s="106"/>
      <c r="E11" s="107"/>
    </row>
    <row r="12" spans="1:13" ht="15" thickBot="1" x14ac:dyDescent="0.35">
      <c r="A12" s="35"/>
      <c r="B12" s="36"/>
      <c r="C12" s="36"/>
      <c r="D12" s="36"/>
      <c r="E12" s="37"/>
    </row>
    <row r="13" spans="1:13" x14ac:dyDescent="0.3">
      <c r="A13" s="111" t="s">
        <v>64</v>
      </c>
      <c r="B13" s="112"/>
      <c r="C13" s="112"/>
      <c r="D13" s="112"/>
      <c r="E13" s="113"/>
    </row>
    <row r="14" spans="1:13" x14ac:dyDescent="0.3">
      <c r="A14" s="38" t="s">
        <v>55</v>
      </c>
      <c r="B14" s="40" t="s">
        <v>122</v>
      </c>
      <c r="C14" s="118" t="s">
        <v>65</v>
      </c>
      <c r="D14" s="118"/>
      <c r="E14" s="119"/>
    </row>
    <row r="15" spans="1:13" x14ac:dyDescent="0.3">
      <c r="A15" s="38" t="s">
        <v>56</v>
      </c>
      <c r="B15" s="40" t="s">
        <v>122</v>
      </c>
      <c r="C15" s="116"/>
      <c r="D15" s="116"/>
      <c r="E15" s="117"/>
    </row>
    <row r="16" spans="1:13" x14ac:dyDescent="0.3">
      <c r="A16" s="38" t="s">
        <v>57</v>
      </c>
      <c r="B16" s="40" t="s">
        <v>122</v>
      </c>
      <c r="C16" s="116"/>
      <c r="D16" s="116"/>
      <c r="E16" s="117"/>
    </row>
    <row r="17" spans="1:5" x14ac:dyDescent="0.3">
      <c r="A17" s="38" t="s">
        <v>58</v>
      </c>
      <c r="B17" s="40" t="s">
        <v>122</v>
      </c>
      <c r="C17" s="116"/>
      <c r="D17" s="116"/>
      <c r="E17" s="117"/>
    </row>
    <row r="18" spans="1:5" ht="15" thickBot="1" x14ac:dyDescent="0.35">
      <c r="A18" s="39" t="s">
        <v>59</v>
      </c>
      <c r="B18" s="41" t="s">
        <v>122</v>
      </c>
      <c r="C18" s="114"/>
      <c r="D18" s="114"/>
      <c r="E18" s="115"/>
    </row>
  </sheetData>
  <mergeCells count="15">
    <mergeCell ref="A1:E1"/>
    <mergeCell ref="A6:D6"/>
    <mergeCell ref="A5:D5"/>
    <mergeCell ref="A4:D4"/>
    <mergeCell ref="A3:D3"/>
    <mergeCell ref="C18:E18"/>
    <mergeCell ref="C17:E17"/>
    <mergeCell ref="C16:E16"/>
    <mergeCell ref="C15:E15"/>
    <mergeCell ref="C14:E14"/>
    <mergeCell ref="A8:E8"/>
    <mergeCell ref="A11:E11"/>
    <mergeCell ref="A10:E10"/>
    <mergeCell ref="A9:E9"/>
    <mergeCell ref="A13:E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E6" sqref="E6"/>
    </sheetView>
  </sheetViews>
  <sheetFormatPr defaultRowHeight="14.4" x14ac:dyDescent="0.3"/>
  <cols>
    <col min="1" max="1" width="16.6640625" customWidth="1"/>
    <col min="2" max="2" width="14.33203125" bestFit="1" customWidth="1"/>
    <col min="3" max="3" width="68.88671875" customWidth="1"/>
    <col min="4" max="4" width="11.88671875" bestFit="1" customWidth="1"/>
    <col min="5" max="5" width="20.109375" customWidth="1"/>
  </cols>
  <sheetData>
    <row r="1" spans="1:10" s="131" customFormat="1" ht="30" customHeight="1" x14ac:dyDescent="0.3">
      <c r="A1" s="130" t="s">
        <v>134</v>
      </c>
      <c r="B1" s="130"/>
      <c r="C1" s="130"/>
      <c r="D1" s="130"/>
    </row>
    <row r="2" spans="1:10" ht="15" thickBot="1" x14ac:dyDescent="0.35"/>
    <row r="3" spans="1:10" ht="29.4" thickBot="1" x14ac:dyDescent="0.35">
      <c r="A3" s="42" t="s">
        <v>75</v>
      </c>
      <c r="B3" s="43" t="s">
        <v>76</v>
      </c>
      <c r="C3" s="43" t="s">
        <v>77</v>
      </c>
      <c r="D3" s="44" t="s">
        <v>78</v>
      </c>
    </row>
    <row r="4" spans="1:10" ht="29.4" thickBot="1" x14ac:dyDescent="0.35">
      <c r="A4" s="45" t="s">
        <v>79</v>
      </c>
      <c r="B4" s="46" t="s">
        <v>80</v>
      </c>
      <c r="C4" s="46" t="s">
        <v>81</v>
      </c>
      <c r="D4" s="47" t="s">
        <v>82</v>
      </c>
    </row>
    <row r="5" spans="1:10" ht="15" thickBot="1" x14ac:dyDescent="0.35">
      <c r="A5" s="48" t="s">
        <v>83</v>
      </c>
      <c r="B5" s="49" t="s">
        <v>84</v>
      </c>
      <c r="C5" s="49" t="s">
        <v>85</v>
      </c>
      <c r="D5" s="50" t="s">
        <v>86</v>
      </c>
    </row>
    <row r="6" spans="1:10" ht="29.4" thickBot="1" x14ac:dyDescent="0.35">
      <c r="A6" s="51" t="s">
        <v>87</v>
      </c>
      <c r="B6" s="52" t="s">
        <v>88</v>
      </c>
      <c r="C6" s="52" t="s">
        <v>89</v>
      </c>
      <c r="D6" s="53" t="s">
        <v>90</v>
      </c>
    </row>
    <row r="7" spans="1:10" ht="29.4" thickBot="1" x14ac:dyDescent="0.35">
      <c r="A7" s="54" t="s">
        <v>91</v>
      </c>
      <c r="B7" s="55" t="s">
        <v>92</v>
      </c>
      <c r="C7" s="55" t="s">
        <v>93</v>
      </c>
      <c r="D7" s="56" t="s">
        <v>94</v>
      </c>
    </row>
    <row r="8" spans="1:10" ht="29.4" thickBot="1" x14ac:dyDescent="0.35">
      <c r="A8" s="57" t="s">
        <v>95</v>
      </c>
      <c r="B8" s="58" t="s">
        <v>96</v>
      </c>
      <c r="C8" s="58" t="s">
        <v>97</v>
      </c>
      <c r="D8" s="59" t="s">
        <v>98</v>
      </c>
    </row>
    <row r="9" spans="1:10" ht="29.4" thickBot="1" x14ac:dyDescent="0.35">
      <c r="A9" s="64" t="s">
        <v>137</v>
      </c>
      <c r="B9" s="60" t="s">
        <v>99</v>
      </c>
      <c r="C9" s="60" t="s">
        <v>100</v>
      </c>
      <c r="D9" s="61" t="s">
        <v>101</v>
      </c>
    </row>
    <row r="10" spans="1:10" ht="27.75" customHeight="1" x14ac:dyDescent="0.3"/>
    <row r="11" spans="1:10" ht="31.5" customHeight="1" x14ac:dyDescent="0.3"/>
    <row r="12" spans="1:10" ht="23.25" customHeight="1" x14ac:dyDescent="0.3"/>
    <row r="13" spans="1:10" ht="27" customHeight="1" x14ac:dyDescent="0.3"/>
    <row r="14" spans="1:10" ht="30.75" customHeight="1" x14ac:dyDescent="0.3"/>
    <row r="16" spans="1:10" x14ac:dyDescent="0.3">
      <c r="J16" t="s">
        <v>142</v>
      </c>
    </row>
    <row r="17" spans="5:16" x14ac:dyDescent="0.3">
      <c r="G17">
        <v>1</v>
      </c>
      <c r="H17">
        <v>2</v>
      </c>
      <c r="I17">
        <v>3</v>
      </c>
      <c r="J17">
        <v>4</v>
      </c>
      <c r="K17">
        <v>5</v>
      </c>
      <c r="L17">
        <v>6</v>
      </c>
      <c r="M17">
        <v>7</v>
      </c>
      <c r="N17">
        <v>8</v>
      </c>
      <c r="O17">
        <v>9</v>
      </c>
      <c r="P17">
        <v>10</v>
      </c>
    </row>
    <row r="18" spans="5:16" x14ac:dyDescent="0.3">
      <c r="E18" s="129" t="s">
        <v>142</v>
      </c>
      <c r="F18">
        <v>1</v>
      </c>
      <c r="G18" s="68">
        <f>IF(G$17&gt;$F18,G$17+(10-G$17)*$F18/10,$F18+(10-$F18)*G$17/10)</f>
        <v>1.9</v>
      </c>
      <c r="H18" s="68">
        <f t="shared" ref="H18:P27" si="0">IF(H$17&gt;$F18,H$17+(10-H$17)*$F18/10,$F18+(10-$F18)*H$17/10)</f>
        <v>2.8</v>
      </c>
      <c r="I18" s="68">
        <f t="shared" si="0"/>
        <v>3.7</v>
      </c>
      <c r="J18" s="68">
        <f t="shared" si="0"/>
        <v>4.5999999999999996</v>
      </c>
      <c r="K18" s="68">
        <f t="shared" si="0"/>
        <v>5.5</v>
      </c>
      <c r="L18" s="68">
        <f t="shared" si="0"/>
        <v>6.4</v>
      </c>
      <c r="M18" s="68">
        <f t="shared" si="0"/>
        <v>7.3</v>
      </c>
      <c r="N18" s="68">
        <f t="shared" si="0"/>
        <v>8.1999999999999993</v>
      </c>
      <c r="O18" s="68">
        <f t="shared" si="0"/>
        <v>9.1</v>
      </c>
      <c r="P18" s="68">
        <f t="shared" si="0"/>
        <v>10</v>
      </c>
    </row>
    <row r="19" spans="5:16" x14ac:dyDescent="0.3">
      <c r="E19" s="129"/>
      <c r="F19">
        <v>2</v>
      </c>
      <c r="G19" s="68">
        <f t="shared" ref="G19:G27" si="1">IF(G$17&gt;$F19,G$17+(10-G$17)*$F19/10,$F19+(10-$F19)*G$17/10)</f>
        <v>2.8</v>
      </c>
      <c r="H19" s="68">
        <f t="shared" si="0"/>
        <v>3.6</v>
      </c>
      <c r="I19" s="68">
        <f t="shared" si="0"/>
        <v>4.4000000000000004</v>
      </c>
      <c r="J19" s="68">
        <f t="shared" si="0"/>
        <v>5.2</v>
      </c>
      <c r="K19" s="68">
        <f t="shared" si="0"/>
        <v>6</v>
      </c>
      <c r="L19" s="68">
        <f t="shared" si="0"/>
        <v>6.8</v>
      </c>
      <c r="M19" s="68">
        <f t="shared" si="0"/>
        <v>7.6</v>
      </c>
      <c r="N19" s="68">
        <f t="shared" si="0"/>
        <v>8.4</v>
      </c>
      <c r="O19" s="68">
        <f t="shared" si="0"/>
        <v>9.1999999999999993</v>
      </c>
      <c r="P19" s="68">
        <f t="shared" si="0"/>
        <v>10</v>
      </c>
    </row>
    <row r="20" spans="5:16" x14ac:dyDescent="0.3">
      <c r="E20" s="129"/>
      <c r="F20">
        <v>3</v>
      </c>
      <c r="G20" s="68">
        <f t="shared" si="1"/>
        <v>3.7</v>
      </c>
      <c r="H20" s="68">
        <f t="shared" si="0"/>
        <v>4.4000000000000004</v>
      </c>
      <c r="I20" s="68">
        <f t="shared" si="0"/>
        <v>5.0999999999999996</v>
      </c>
      <c r="J20" s="68">
        <f t="shared" si="0"/>
        <v>5.8</v>
      </c>
      <c r="K20" s="68">
        <f t="shared" si="0"/>
        <v>6.5</v>
      </c>
      <c r="L20" s="68">
        <f t="shared" si="0"/>
        <v>7.2</v>
      </c>
      <c r="M20" s="68">
        <f t="shared" si="0"/>
        <v>7.9</v>
      </c>
      <c r="N20" s="68">
        <f t="shared" si="0"/>
        <v>8.6</v>
      </c>
      <c r="O20" s="68">
        <f t="shared" si="0"/>
        <v>9.3000000000000007</v>
      </c>
      <c r="P20" s="68">
        <f t="shared" si="0"/>
        <v>10</v>
      </c>
    </row>
    <row r="21" spans="5:16" x14ac:dyDescent="0.3">
      <c r="E21" s="129"/>
      <c r="F21">
        <v>4</v>
      </c>
      <c r="G21" s="68">
        <f t="shared" si="1"/>
        <v>4.5999999999999996</v>
      </c>
      <c r="H21" s="68">
        <f t="shared" si="0"/>
        <v>5.2</v>
      </c>
      <c r="I21" s="68">
        <f t="shared" si="0"/>
        <v>5.8</v>
      </c>
      <c r="J21" s="68">
        <f t="shared" si="0"/>
        <v>6.4</v>
      </c>
      <c r="K21" s="68">
        <f t="shared" si="0"/>
        <v>7</v>
      </c>
      <c r="L21" s="68">
        <f t="shared" si="0"/>
        <v>7.6</v>
      </c>
      <c r="M21" s="68">
        <f t="shared" si="0"/>
        <v>8.1999999999999993</v>
      </c>
      <c r="N21" s="68">
        <f t="shared" si="0"/>
        <v>8.8000000000000007</v>
      </c>
      <c r="O21" s="68">
        <f t="shared" si="0"/>
        <v>9.4</v>
      </c>
      <c r="P21" s="68">
        <f t="shared" si="0"/>
        <v>10</v>
      </c>
    </row>
    <row r="22" spans="5:16" x14ac:dyDescent="0.3">
      <c r="E22" s="129"/>
      <c r="F22">
        <v>5</v>
      </c>
      <c r="G22" s="68">
        <f t="shared" si="1"/>
        <v>5.5</v>
      </c>
      <c r="H22" s="68">
        <f t="shared" si="0"/>
        <v>6</v>
      </c>
      <c r="I22" s="68">
        <f t="shared" si="0"/>
        <v>6.5</v>
      </c>
      <c r="J22" s="68">
        <f t="shared" si="0"/>
        <v>7</v>
      </c>
      <c r="K22" s="68">
        <f t="shared" si="0"/>
        <v>7.5</v>
      </c>
      <c r="L22" s="68">
        <f t="shared" si="0"/>
        <v>8</v>
      </c>
      <c r="M22" s="68">
        <f t="shared" si="0"/>
        <v>8.5</v>
      </c>
      <c r="N22" s="68">
        <f t="shared" si="0"/>
        <v>9</v>
      </c>
      <c r="O22" s="68">
        <f t="shared" si="0"/>
        <v>9.5</v>
      </c>
      <c r="P22" s="68">
        <f t="shared" si="0"/>
        <v>10</v>
      </c>
    </row>
    <row r="23" spans="5:16" x14ac:dyDescent="0.3">
      <c r="E23" s="129"/>
      <c r="F23">
        <v>6</v>
      </c>
      <c r="G23" s="68">
        <f t="shared" si="1"/>
        <v>6.4</v>
      </c>
      <c r="H23" s="68">
        <f t="shared" si="0"/>
        <v>6.8</v>
      </c>
      <c r="I23" s="68">
        <f t="shared" si="0"/>
        <v>7.2</v>
      </c>
      <c r="J23" s="68">
        <f t="shared" si="0"/>
        <v>7.6</v>
      </c>
      <c r="K23" s="68">
        <f t="shared" si="0"/>
        <v>8</v>
      </c>
      <c r="L23" s="68">
        <f t="shared" si="0"/>
        <v>8.4</v>
      </c>
      <c r="M23" s="68">
        <f t="shared" si="0"/>
        <v>8.8000000000000007</v>
      </c>
      <c r="N23" s="68">
        <f t="shared" si="0"/>
        <v>9.1999999999999993</v>
      </c>
      <c r="O23" s="68">
        <f t="shared" si="0"/>
        <v>9.6</v>
      </c>
      <c r="P23" s="68">
        <f t="shared" si="0"/>
        <v>10</v>
      </c>
    </row>
    <row r="24" spans="5:16" x14ac:dyDescent="0.3">
      <c r="E24" s="129"/>
      <c r="F24">
        <v>7</v>
      </c>
      <c r="G24" s="68">
        <f t="shared" si="1"/>
        <v>7.3</v>
      </c>
      <c r="H24" s="68">
        <f t="shared" si="0"/>
        <v>7.6</v>
      </c>
      <c r="I24" s="68">
        <f t="shared" si="0"/>
        <v>7.9</v>
      </c>
      <c r="J24" s="68">
        <f t="shared" si="0"/>
        <v>8.1999999999999993</v>
      </c>
      <c r="K24" s="68">
        <f t="shared" si="0"/>
        <v>8.5</v>
      </c>
      <c r="L24" s="68">
        <f t="shared" si="0"/>
        <v>8.8000000000000007</v>
      </c>
      <c r="M24" s="68">
        <f t="shared" si="0"/>
        <v>9.1</v>
      </c>
      <c r="N24" s="68">
        <f t="shared" si="0"/>
        <v>9.4</v>
      </c>
      <c r="O24" s="68">
        <f t="shared" si="0"/>
        <v>9.6999999999999993</v>
      </c>
      <c r="P24" s="68">
        <f t="shared" si="0"/>
        <v>10</v>
      </c>
    </row>
    <row r="25" spans="5:16" x14ac:dyDescent="0.3">
      <c r="E25" s="129"/>
      <c r="F25">
        <v>8</v>
      </c>
      <c r="G25" s="68">
        <f t="shared" si="1"/>
        <v>8.1999999999999993</v>
      </c>
      <c r="H25" s="68">
        <f t="shared" si="0"/>
        <v>8.4</v>
      </c>
      <c r="I25" s="68">
        <f t="shared" si="0"/>
        <v>8.6</v>
      </c>
      <c r="J25" s="68">
        <f t="shared" si="0"/>
        <v>8.8000000000000007</v>
      </c>
      <c r="K25" s="68">
        <f t="shared" si="0"/>
        <v>9</v>
      </c>
      <c r="L25" s="68">
        <f t="shared" si="0"/>
        <v>9.1999999999999993</v>
      </c>
      <c r="M25" s="68">
        <f t="shared" si="0"/>
        <v>9.4</v>
      </c>
      <c r="N25" s="68">
        <f t="shared" si="0"/>
        <v>9.6</v>
      </c>
      <c r="O25" s="68">
        <f t="shared" si="0"/>
        <v>9.8000000000000007</v>
      </c>
      <c r="P25" s="68">
        <f t="shared" si="0"/>
        <v>10</v>
      </c>
    </row>
    <row r="26" spans="5:16" x14ac:dyDescent="0.3">
      <c r="E26" s="129"/>
      <c r="F26">
        <v>9</v>
      </c>
      <c r="G26" s="68">
        <f t="shared" si="1"/>
        <v>9.1</v>
      </c>
      <c r="H26" s="68">
        <f t="shared" si="0"/>
        <v>9.1999999999999993</v>
      </c>
      <c r="I26" s="68">
        <f t="shared" si="0"/>
        <v>9.3000000000000007</v>
      </c>
      <c r="J26" s="68">
        <f t="shared" si="0"/>
        <v>9.4</v>
      </c>
      <c r="K26" s="68">
        <f t="shared" si="0"/>
        <v>9.5</v>
      </c>
      <c r="L26" s="68">
        <f t="shared" si="0"/>
        <v>9.6</v>
      </c>
      <c r="M26" s="68">
        <f t="shared" si="0"/>
        <v>9.6999999999999993</v>
      </c>
      <c r="N26" s="68">
        <f t="shared" si="0"/>
        <v>9.8000000000000007</v>
      </c>
      <c r="O26" s="68">
        <f t="shared" si="0"/>
        <v>9.9</v>
      </c>
      <c r="P26" s="68">
        <f t="shared" si="0"/>
        <v>10</v>
      </c>
    </row>
    <row r="27" spans="5:16" x14ac:dyDescent="0.3">
      <c r="E27" s="129"/>
      <c r="F27">
        <v>10</v>
      </c>
      <c r="G27" s="68">
        <f t="shared" si="1"/>
        <v>10</v>
      </c>
      <c r="H27" s="68">
        <f t="shared" si="0"/>
        <v>10</v>
      </c>
      <c r="I27" s="68">
        <f t="shared" si="0"/>
        <v>10</v>
      </c>
      <c r="J27" s="68">
        <f t="shared" si="0"/>
        <v>10</v>
      </c>
      <c r="K27" s="68">
        <f t="shared" si="0"/>
        <v>10</v>
      </c>
      <c r="L27" s="68">
        <f t="shared" si="0"/>
        <v>10</v>
      </c>
      <c r="M27" s="68">
        <f t="shared" si="0"/>
        <v>10</v>
      </c>
      <c r="N27" s="68">
        <f t="shared" si="0"/>
        <v>10</v>
      </c>
      <c r="O27" s="68">
        <f t="shared" si="0"/>
        <v>10</v>
      </c>
      <c r="P27" s="68">
        <f t="shared" si="0"/>
        <v>10</v>
      </c>
    </row>
  </sheetData>
  <mergeCells count="2">
    <mergeCell ref="E18:E27"/>
    <mergeCell ref="A1:D1"/>
  </mergeCells>
  <pageMargins left="0.31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Impacts - on-site in wetland </vt:lpstr>
      <vt:lpstr>Impacts - upslope catchment</vt:lpstr>
      <vt:lpstr>Combined on-site &amp; catchment</vt:lpstr>
      <vt:lpstr>Present Ecological State</vt:lpstr>
      <vt:lpstr>trajectory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Kotze</dc:creator>
  <cp:lastModifiedBy>kirsten.mahood</cp:lastModifiedBy>
  <cp:lastPrinted>2017-07-14T08:54:24Z</cp:lastPrinted>
  <dcterms:created xsi:type="dcterms:W3CDTF">2015-06-26T23:44:23Z</dcterms:created>
  <dcterms:modified xsi:type="dcterms:W3CDTF">2017-07-14T08:54:28Z</dcterms:modified>
</cp:coreProperties>
</file>